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9435" yWindow="420" windowWidth="6405" windowHeight="4755" tabRatio="707" activeTab="1"/>
  </bookViews>
  <sheets>
    <sheet name="1. Instructions" sheetId="6" r:id="rId1"/>
    <sheet name="2. Current Resource" sheetId="1" r:id="rId2"/>
    <sheet name="3. Analysis" sheetId="17" r:id="rId3"/>
    <sheet name="4. Attrition" sheetId="19" r:id="rId4"/>
    <sheet name="5. Supply" sheetId="12" r:id="rId5"/>
    <sheet name="6. Demand" sheetId="21" r:id="rId6"/>
    <sheet name="7. Training" sheetId="22" r:id="rId7"/>
    <sheet name="8. Future Resource" sheetId="23" r:id="rId8"/>
    <sheet name="9. Action Plan" sheetId="20" r:id="rId9"/>
    <sheet name="Next steps" sheetId="10" state="hidden" r:id="rId10"/>
    <sheet name="hide this sheet" sheetId="15" state="hidden" r:id="rId11"/>
  </sheets>
  <definedNames>
    <definedName name="Concern1">'2. Current Resource'!$E$6</definedName>
    <definedName name="concern2">'2. Current Resource'!$E$16</definedName>
    <definedName name="Concern21">'2. Current Resource'!$H$6</definedName>
    <definedName name="Concern22">'2. Current Resource'!$H$16</definedName>
    <definedName name="Concern23">'2. Current Resource'!$H$17</definedName>
    <definedName name="Concern24">'2. Current Resource'!$H$19</definedName>
    <definedName name="Concern25">'2. Current Resource'!#REF!</definedName>
    <definedName name="Concern26">#REF!</definedName>
    <definedName name="Concern27">#REF!</definedName>
    <definedName name="Concern28">#REF!</definedName>
    <definedName name="Concern29">#REF!</definedName>
    <definedName name="Concern3">'2. Current Resource'!$E$17</definedName>
    <definedName name="Concern30">#REF!</definedName>
    <definedName name="Concern4">'2. Current Resource'!$E$19</definedName>
    <definedName name="Concern5">'2. Current Resource'!#REF!</definedName>
    <definedName name="Concern6">#REF!</definedName>
    <definedName name="Concern7">#REF!</definedName>
    <definedName name="Concern7x">#REF!</definedName>
    <definedName name="Concern7z">#REF!</definedName>
    <definedName name="Concern8">#REF!</definedName>
    <definedName name="Concern9">#REF!</definedName>
    <definedName name="Customerdemand">#REF!</definedName>
    <definedName name="externalchange">#REF!</definedName>
    <definedName name="Headcount">'2. Current Resource'!#REF!</definedName>
    <definedName name="IMPORTANCE">'hide this sheet'!$B$9:$B$12</definedName>
    <definedName name="Internalchange">'5. Supply'!#REF!</definedName>
    <definedName name="_xlnm.Print_Area" localSheetId="0">'1. Instructions'!$A$1:$T$12</definedName>
    <definedName name="_xlnm.Print_Area" localSheetId="1">'2. Current Resource'!$A$1:$U$53</definedName>
    <definedName name="_xlnm.Print_Area" localSheetId="2">'3. Analysis'!$A$1:$M$49</definedName>
    <definedName name="_xlnm.Print_Area" localSheetId="3">'4. Attrition'!$A$1:$K$30</definedName>
    <definedName name="_xlnm.Print_Area" localSheetId="4">'5. Supply'!$A$1:$L$62</definedName>
    <definedName name="_xlnm.Print_Area" localSheetId="5">'6. Demand'!$A$1:$L$61</definedName>
    <definedName name="_xlnm.Print_Area" localSheetId="6">'7. Training'!$A$1:$J$38</definedName>
    <definedName name="_xlnm.Print_Area" localSheetId="8">'9. Action Plan'!$A$1:$F$13</definedName>
    <definedName name="SWOT">#REF!</definedName>
    <definedName name="swottext">#REF!</definedName>
    <definedName name="URGENCY">'hide this sheet'!$B$5:$B$7</definedName>
    <definedName name="WFissues">#REF!</definedName>
    <definedName name="workforcesupply">#REF!</definedName>
    <definedName name="YESNO">'hide this sheet'!$B$2:$B$3</definedName>
  </definedNames>
  <calcPr calcId="145621"/>
</workbook>
</file>

<file path=xl/calcChain.xml><?xml version="1.0" encoding="utf-8"?>
<calcChain xmlns="http://schemas.openxmlformats.org/spreadsheetml/2006/main">
  <c r="G10" i="1" l="1"/>
  <c r="O29" i="1" l="1"/>
  <c r="L29" i="1"/>
  <c r="I29" i="1"/>
  <c r="F29" i="1"/>
  <c r="C29" i="1"/>
  <c r="O11" i="1"/>
  <c r="C11" i="1"/>
  <c r="R11" i="23" l="1"/>
  <c r="O11" i="23"/>
  <c r="L11" i="23"/>
  <c r="I11" i="23"/>
  <c r="F11" i="23"/>
  <c r="F7" i="23"/>
  <c r="S19" i="1" l="1"/>
  <c r="P26" i="23"/>
  <c r="M26" i="23"/>
  <c r="J26" i="23"/>
  <c r="P21" i="23"/>
  <c r="M21" i="23"/>
  <c r="J21" i="23"/>
  <c r="G16" i="23"/>
  <c r="P25" i="23"/>
  <c r="M25" i="23"/>
  <c r="J25" i="23"/>
  <c r="G25" i="23"/>
  <c r="D25" i="23"/>
  <c r="P20" i="23"/>
  <c r="M20" i="23"/>
  <c r="J20" i="23"/>
  <c r="G20" i="23"/>
  <c r="D20" i="23"/>
  <c r="G15" i="23"/>
  <c r="P24" i="23"/>
  <c r="M24" i="23"/>
  <c r="J24" i="23"/>
  <c r="P19" i="23"/>
  <c r="M19" i="23"/>
  <c r="J19" i="23"/>
  <c r="G14" i="23"/>
  <c r="P11" i="23"/>
  <c r="P12" i="23" s="1"/>
  <c r="M11" i="23"/>
  <c r="J11" i="23"/>
  <c r="J12" i="23" s="1"/>
  <c r="G11" i="23"/>
  <c r="D11" i="23"/>
  <c r="R10" i="23"/>
  <c r="O10" i="23"/>
  <c r="L10" i="23"/>
  <c r="I10" i="23"/>
  <c r="F10" i="23"/>
  <c r="F8" i="23"/>
  <c r="F6" i="23"/>
  <c r="M8" i="23"/>
  <c r="M7" i="23"/>
  <c r="M6" i="23"/>
  <c r="J8" i="23"/>
  <c r="J7" i="23"/>
  <c r="J6" i="23"/>
  <c r="M12" i="23" l="1"/>
  <c r="G8" i="23"/>
  <c r="G7" i="23"/>
  <c r="G6" i="23"/>
  <c r="G12" i="23" l="1"/>
  <c r="G17" i="23" s="1"/>
  <c r="U27" i="23"/>
  <c r="U26" i="23"/>
  <c r="U25" i="23"/>
  <c r="U24" i="23"/>
  <c r="U22" i="23"/>
  <c r="U21" i="23"/>
  <c r="U20" i="23"/>
  <c r="T20" i="23"/>
  <c r="U19" i="23"/>
  <c r="U17" i="23"/>
  <c r="U16" i="23"/>
  <c r="U15" i="23"/>
  <c r="U14" i="23"/>
  <c r="U12" i="23"/>
  <c r="U11" i="23"/>
  <c r="U10" i="23"/>
  <c r="R8" i="23"/>
  <c r="O8" i="23"/>
  <c r="L8" i="23"/>
  <c r="I8" i="23"/>
  <c r="D8" i="23"/>
  <c r="R7" i="23"/>
  <c r="O7" i="23"/>
  <c r="L7" i="23"/>
  <c r="I7" i="23"/>
  <c r="D7" i="23"/>
  <c r="T7" i="23" s="1"/>
  <c r="R6" i="23"/>
  <c r="O6" i="23"/>
  <c r="L6" i="23"/>
  <c r="I6" i="23"/>
  <c r="U6" i="23"/>
  <c r="B3" i="23"/>
  <c r="B1" i="23"/>
  <c r="U8" i="23" l="1"/>
  <c r="T8" i="23"/>
  <c r="D12" i="23"/>
  <c r="U7" i="23"/>
  <c r="P10" i="23" l="1"/>
  <c r="Q10" i="23" s="1"/>
  <c r="L11" i="1"/>
  <c r="M10" i="23" s="1"/>
  <c r="N10" i="23" s="1"/>
  <c r="I11" i="1"/>
  <c r="J10" i="23" s="1"/>
  <c r="K10" i="23" s="1"/>
  <c r="F11" i="1"/>
  <c r="G11" i="1" s="1"/>
  <c r="G10" i="23" l="1"/>
  <c r="T8" i="1"/>
  <c r="S8" i="1"/>
  <c r="H10" i="23" l="1"/>
  <c r="T6" i="1"/>
  <c r="T7" i="1"/>
  <c r="T10" i="1"/>
  <c r="T11" i="1"/>
  <c r="T12" i="1"/>
  <c r="T17" i="1"/>
  <c r="T18" i="1"/>
  <c r="T19" i="1"/>
  <c r="T20" i="1"/>
  <c r="T22" i="1"/>
  <c r="T23" i="1"/>
  <c r="J59" i="21" l="1"/>
  <c r="I59" i="21"/>
  <c r="K59" i="21" s="1"/>
  <c r="G59" i="21"/>
  <c r="F59" i="21"/>
  <c r="H59" i="21" s="1"/>
  <c r="D59" i="21"/>
  <c r="C59" i="21"/>
  <c r="A58" i="21"/>
  <c r="J47" i="21"/>
  <c r="I47" i="21"/>
  <c r="K47" i="21" s="1"/>
  <c r="G47" i="21"/>
  <c r="F47" i="21"/>
  <c r="H47" i="21" s="1"/>
  <c r="D47" i="21"/>
  <c r="C47" i="21"/>
  <c r="E47" i="21" s="1"/>
  <c r="M14" i="23" s="1"/>
  <c r="A46" i="21"/>
  <c r="J35" i="21"/>
  <c r="I35" i="21"/>
  <c r="K35" i="21" s="1"/>
  <c r="G35" i="21"/>
  <c r="F35" i="21"/>
  <c r="H35" i="21" s="1"/>
  <c r="D35" i="21"/>
  <c r="C35" i="21"/>
  <c r="A34" i="21"/>
  <c r="J23" i="21"/>
  <c r="I23" i="21"/>
  <c r="K23" i="21" s="1"/>
  <c r="G24" i="23" s="1"/>
  <c r="G26" i="23" s="1"/>
  <c r="G23" i="21"/>
  <c r="F23" i="21"/>
  <c r="H23" i="21" s="1"/>
  <c r="G19" i="23" s="1"/>
  <c r="G21" i="23" s="1"/>
  <c r="G22" i="23" s="1"/>
  <c r="G27" i="23" s="1"/>
  <c r="D23" i="21"/>
  <c r="C23" i="21"/>
  <c r="A22" i="21"/>
  <c r="J11" i="21"/>
  <c r="I11" i="21"/>
  <c r="G11" i="21"/>
  <c r="F11" i="21"/>
  <c r="D11" i="21"/>
  <c r="C11" i="21"/>
  <c r="A1" i="21"/>
  <c r="A1" i="17"/>
  <c r="H11" i="21" l="1"/>
  <c r="D19" i="23" s="1"/>
  <c r="K11" i="21"/>
  <c r="D24" i="23" s="1"/>
  <c r="E35" i="21"/>
  <c r="J14" i="23" s="1"/>
  <c r="H37" i="21"/>
  <c r="K37" i="21"/>
  <c r="H25" i="21"/>
  <c r="K25" i="21"/>
  <c r="E23" i="21"/>
  <c r="E25" i="21" s="1"/>
  <c r="H61" i="21"/>
  <c r="K61" i="21"/>
  <c r="E49" i="21"/>
  <c r="H49" i="21"/>
  <c r="K49" i="21"/>
  <c r="E11" i="21"/>
  <c r="E59" i="21"/>
  <c r="D8" i="22"/>
  <c r="E7" i="22"/>
  <c r="H7" i="22" s="1"/>
  <c r="E5" i="22"/>
  <c r="H5" i="22" s="1"/>
  <c r="E8" i="22"/>
  <c r="H8" i="22" s="1"/>
  <c r="E6" i="22"/>
  <c r="H6" i="22" s="1"/>
  <c r="E4" i="22"/>
  <c r="H4" i="22" s="1"/>
  <c r="D22" i="22"/>
  <c r="E20" i="22"/>
  <c r="H20" i="22" s="1"/>
  <c r="E22" i="22"/>
  <c r="H22" i="22" s="1"/>
  <c r="E19" i="22"/>
  <c r="H19" i="22" s="1"/>
  <c r="E21" i="22"/>
  <c r="H21" i="22" s="1"/>
  <c r="E18" i="22"/>
  <c r="H18" i="22" s="1"/>
  <c r="D36" i="22"/>
  <c r="E34" i="22"/>
  <c r="H34" i="22" s="1"/>
  <c r="E36" i="22"/>
  <c r="H36" i="22" s="1"/>
  <c r="E33" i="22"/>
  <c r="H33" i="22" s="1"/>
  <c r="E35" i="22"/>
  <c r="H35" i="22" s="1"/>
  <c r="E32" i="22"/>
  <c r="H32" i="22" s="1"/>
  <c r="D14" i="22"/>
  <c r="E12" i="22"/>
  <c r="H12" i="22" s="1"/>
  <c r="E14" i="22"/>
  <c r="H14" i="22" s="1"/>
  <c r="E11" i="22"/>
  <c r="H11" i="22" s="1"/>
  <c r="E13" i="22"/>
  <c r="H13" i="22" s="1"/>
  <c r="E15" i="22"/>
  <c r="H15" i="22" s="1"/>
  <c r="D28" i="22"/>
  <c r="E29" i="22"/>
  <c r="H29" i="22" s="1"/>
  <c r="E27" i="22"/>
  <c r="H27" i="22" s="1"/>
  <c r="E25" i="22"/>
  <c r="H25" i="22" s="1"/>
  <c r="E26" i="22"/>
  <c r="H26" i="22" s="1"/>
  <c r="E28" i="22"/>
  <c r="H28" i="22" s="1"/>
  <c r="D5" i="22"/>
  <c r="D7" i="22"/>
  <c r="D11" i="22"/>
  <c r="D13" i="22"/>
  <c r="D15" i="22"/>
  <c r="D19" i="22"/>
  <c r="D21" i="22"/>
  <c r="D25" i="22"/>
  <c r="D27" i="22"/>
  <c r="D29" i="22"/>
  <c r="D33" i="22"/>
  <c r="D35" i="22"/>
  <c r="D4" i="22"/>
  <c r="D6" i="22"/>
  <c r="D12" i="22"/>
  <c r="D18" i="22"/>
  <c r="D20" i="22"/>
  <c r="D26" i="22"/>
  <c r="D32" i="22"/>
  <c r="D34" i="22"/>
  <c r="T28" i="1"/>
  <c r="T27" i="1"/>
  <c r="T26" i="1"/>
  <c r="T25" i="1"/>
  <c r="T24" i="1"/>
  <c r="S28" i="1"/>
  <c r="S27" i="1"/>
  <c r="S26" i="1"/>
  <c r="S25" i="1"/>
  <c r="S24" i="1"/>
  <c r="S23" i="1"/>
  <c r="S22" i="1"/>
  <c r="S18" i="1"/>
  <c r="S17" i="1"/>
  <c r="S20" i="1"/>
  <c r="S12" i="1"/>
  <c r="S29" i="1" l="1"/>
  <c r="D21" i="23"/>
  <c r="T21" i="23" s="1"/>
  <c r="T19" i="23"/>
  <c r="D26" i="23"/>
  <c r="T24" i="23"/>
  <c r="D14" i="23"/>
  <c r="E61" i="21"/>
  <c r="P14" i="23"/>
  <c r="T14" i="23" s="1"/>
  <c r="E37" i="21"/>
  <c r="T11" i="23"/>
  <c r="S10" i="1"/>
  <c r="S7" i="1"/>
  <c r="C1" i="20" l="1"/>
  <c r="A1" i="20"/>
  <c r="B1" i="22"/>
  <c r="A1" i="12"/>
  <c r="B1" i="19"/>
  <c r="A58" i="12" l="1"/>
  <c r="H61" i="12" s="1"/>
  <c r="A46" i="12"/>
  <c r="K49" i="12" s="1"/>
  <c r="A34" i="12"/>
  <c r="H37" i="12" s="1"/>
  <c r="A22" i="12"/>
  <c r="H25" i="12" s="1"/>
  <c r="K37" i="12" l="1"/>
  <c r="K61" i="12"/>
  <c r="H49" i="12"/>
  <c r="K25" i="12"/>
  <c r="J23" i="1"/>
  <c r="P10" i="1"/>
  <c r="M10" i="1"/>
  <c r="J10" i="1"/>
  <c r="D10" i="1"/>
  <c r="J59" i="12" l="1"/>
  <c r="I59" i="12"/>
  <c r="G59" i="12"/>
  <c r="F59" i="12"/>
  <c r="D59" i="12"/>
  <c r="C59" i="12"/>
  <c r="J47" i="12"/>
  <c r="I47" i="12"/>
  <c r="G47" i="12"/>
  <c r="F47" i="12"/>
  <c r="D47" i="12"/>
  <c r="C47" i="12"/>
  <c r="J35" i="12"/>
  <c r="I35" i="12"/>
  <c r="G35" i="12"/>
  <c r="F35" i="12"/>
  <c r="D35" i="12"/>
  <c r="C35" i="12"/>
  <c r="J23" i="12"/>
  <c r="I23" i="12"/>
  <c r="G23" i="12"/>
  <c r="F23" i="12"/>
  <c r="D23" i="12"/>
  <c r="C23" i="12"/>
  <c r="J11" i="12"/>
  <c r="I11" i="12"/>
  <c r="G11" i="12"/>
  <c r="F11" i="12"/>
  <c r="D11" i="12"/>
  <c r="C11" i="12"/>
  <c r="E35" i="12" l="1"/>
  <c r="H35" i="12"/>
  <c r="K35" i="12"/>
  <c r="E47" i="12"/>
  <c r="H47" i="12"/>
  <c r="K47" i="12"/>
  <c r="E59" i="12"/>
  <c r="H59" i="12"/>
  <c r="K59" i="12"/>
  <c r="E11" i="12"/>
  <c r="E23" i="12"/>
  <c r="E25" i="12" s="1"/>
  <c r="H23" i="12"/>
  <c r="K23" i="12"/>
  <c r="K11" i="12"/>
  <c r="H11" i="12"/>
  <c r="P28" i="1"/>
  <c r="P27" i="1"/>
  <c r="P26" i="1"/>
  <c r="P25" i="1"/>
  <c r="P24" i="1"/>
  <c r="M28" i="1"/>
  <c r="M27" i="1"/>
  <c r="M26" i="1"/>
  <c r="M25" i="1"/>
  <c r="M24" i="1"/>
  <c r="J28" i="1"/>
  <c r="J27" i="1"/>
  <c r="J26" i="1"/>
  <c r="J25" i="1"/>
  <c r="J24" i="1"/>
  <c r="E61" i="12" l="1"/>
  <c r="P15" i="23"/>
  <c r="P16" i="23" s="1"/>
  <c r="P17" i="23" s="1"/>
  <c r="P22" i="23" s="1"/>
  <c r="P27" i="23" s="1"/>
  <c r="M15" i="23"/>
  <c r="M16" i="23" s="1"/>
  <c r="M17" i="23" s="1"/>
  <c r="M22" i="23" s="1"/>
  <c r="M27" i="23" s="1"/>
  <c r="E49" i="12"/>
  <c r="E37" i="12"/>
  <c r="J15" i="23"/>
  <c r="J16" i="23" s="1"/>
  <c r="J17" i="23" s="1"/>
  <c r="J22" i="23" s="1"/>
  <c r="J27" i="23" s="1"/>
  <c r="D15" i="23"/>
  <c r="D16" i="23" s="1"/>
  <c r="D17" i="23" s="1"/>
  <c r="D22" i="23" s="1"/>
  <c r="D27" i="23" s="1"/>
  <c r="T25" i="23"/>
  <c r="P12" i="1"/>
  <c r="M12" i="1"/>
  <c r="J12" i="1"/>
  <c r="G12" i="1"/>
  <c r="G28" i="1"/>
  <c r="G27" i="1"/>
  <c r="G26" i="1"/>
  <c r="G25" i="1"/>
  <c r="G24" i="1"/>
  <c r="D28" i="1"/>
  <c r="D27" i="1"/>
  <c r="D26" i="1"/>
  <c r="D25" i="1"/>
  <c r="D24" i="1"/>
  <c r="P23" i="1"/>
  <c r="P22" i="1"/>
  <c r="M23" i="1"/>
  <c r="M22" i="1"/>
  <c r="J22" i="1"/>
  <c r="G23" i="1"/>
  <c r="G22" i="1"/>
  <c r="D23" i="1"/>
  <c r="D22" i="1"/>
  <c r="P11" i="1"/>
  <c r="M11" i="1"/>
  <c r="T27" i="23" l="1"/>
  <c r="T17" i="23"/>
  <c r="T16" i="23"/>
  <c r="T15" i="23"/>
  <c r="T26" i="23"/>
  <c r="J11" i="1"/>
  <c r="T22" i="23" l="1"/>
  <c r="S11" i="1"/>
  <c r="D12" i="1"/>
  <c r="S6" i="1"/>
  <c r="D6" i="23"/>
  <c r="T6" i="23" s="1"/>
  <c r="A10" i="21"/>
  <c r="K13" i="21" s="1"/>
  <c r="A10" i="12"/>
  <c r="K13" i="12" s="1"/>
  <c r="D11" i="1"/>
  <c r="D10" i="23"/>
  <c r="E10" i="23" s="1"/>
  <c r="T10" i="23" l="1"/>
  <c r="E13" i="12"/>
  <c r="H13" i="12"/>
  <c r="H13" i="21"/>
  <c r="E13" i="21"/>
</calcChain>
</file>

<file path=xl/comments1.xml><?xml version="1.0" encoding="utf-8"?>
<comments xmlns="http://schemas.openxmlformats.org/spreadsheetml/2006/main">
  <authors>
    <author>Cicely Groom</author>
    <author>janet.leach</author>
    <author>Jane Ritchie</author>
  </authors>
  <commentList>
    <comment ref="A3" authorId="0">
      <text>
        <r>
          <rPr>
            <sz val="11"/>
            <color indexed="81"/>
            <rFont val="Century Gothic"/>
            <family val="2"/>
          </rPr>
          <t>Double-click to input date</t>
        </r>
      </text>
    </comment>
    <comment ref="C5" authorId="0">
      <text>
        <r>
          <rPr>
            <sz val="11"/>
            <color indexed="81"/>
            <rFont val="Century Gothic"/>
            <family val="2"/>
          </rPr>
          <t>Newly Qualified Social Worker</t>
        </r>
      </text>
    </comment>
    <comment ref="E5" authorId="1">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 ref="F5" authorId="0">
      <text>
        <r>
          <rPr>
            <sz val="11"/>
            <color indexed="81"/>
            <rFont val="Century Gothic"/>
            <family val="2"/>
          </rPr>
          <t>Qualified SW (inc. Senior Practitioner, Consultant Social Worker) with less than 2 years service</t>
        </r>
      </text>
    </comment>
    <comment ref="H5" authorId="1">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 ref="I5" authorId="0">
      <text>
        <r>
          <rPr>
            <sz val="11"/>
            <color indexed="81"/>
            <rFont val="Century Gothic"/>
            <family val="2"/>
          </rPr>
          <t xml:space="preserve">Qualified SW (inc. Senior Practitioner, Consultant Social Worker) with </t>
        </r>
        <r>
          <rPr>
            <u/>
            <sz val="11"/>
            <color indexed="81"/>
            <rFont val="Century Gothic"/>
            <family val="2"/>
          </rPr>
          <t xml:space="preserve">MORE </t>
        </r>
        <r>
          <rPr>
            <sz val="11"/>
            <color indexed="81"/>
            <rFont val="Century Gothic"/>
            <family val="2"/>
          </rPr>
          <t xml:space="preserve">than 2 years service
</t>
        </r>
      </text>
    </comment>
    <comment ref="K5" authorId="1">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 ref="L5" authorId="2">
      <text>
        <r>
          <rPr>
            <sz val="12"/>
            <color indexed="81"/>
            <rFont val="Tahoma"/>
            <family val="2"/>
          </rPr>
          <t>Assistant Team Manager / Team Manager</t>
        </r>
      </text>
    </comment>
    <comment ref="N5" authorId="1">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 ref="O5" authorId="0">
      <text>
        <r>
          <rPr>
            <sz val="14"/>
            <color indexed="81"/>
            <rFont val="Century Gothic"/>
            <family val="2"/>
          </rPr>
          <t>Service Manager / Group Manager</t>
        </r>
      </text>
    </comment>
    <comment ref="Q5" authorId="1">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 ref="T5" authorId="1">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 ref="A6" authorId="0">
      <text>
        <r>
          <rPr>
            <sz val="11"/>
            <color indexed="81"/>
            <rFont val="Century Gothic"/>
            <family val="2"/>
          </rPr>
          <t xml:space="preserve">This should be equal to your </t>
        </r>
        <r>
          <rPr>
            <b/>
            <sz val="11"/>
            <color indexed="81"/>
            <rFont val="Century Gothic"/>
            <family val="2"/>
          </rPr>
          <t>Establishment</t>
        </r>
        <r>
          <rPr>
            <sz val="9"/>
            <color indexed="81"/>
            <rFont val="Tahoma"/>
            <family val="2"/>
          </rPr>
          <t xml:space="preserve">
</t>
        </r>
      </text>
    </comment>
    <comment ref="B6" authorId="1">
      <text>
        <r>
          <rPr>
            <sz val="11"/>
            <color indexed="81"/>
            <rFont val="Century Gothic"/>
            <family val="2"/>
          </rPr>
          <t xml:space="preserve">If known, record the numbers per Workforce Grouping for each of the given categories, at the time of recording. 
These numbers </t>
        </r>
        <r>
          <rPr>
            <b/>
            <sz val="11"/>
            <color indexed="81"/>
            <rFont val="Century Gothic"/>
            <family val="2"/>
          </rPr>
          <t>do not need to be 100% accurate</t>
        </r>
        <r>
          <rPr>
            <sz val="11"/>
            <color indexed="81"/>
            <rFont val="Century Gothic"/>
            <family val="2"/>
          </rPr>
          <t xml:space="preserve"> - the most important aspect is what </t>
        </r>
        <r>
          <rPr>
            <b/>
            <sz val="11"/>
            <color indexed="81"/>
            <rFont val="Century Gothic"/>
            <family val="2"/>
          </rPr>
          <t>Rating</t>
        </r>
        <r>
          <rPr>
            <sz val="11"/>
            <color indexed="81"/>
            <rFont val="Century Gothic"/>
            <family val="2"/>
          </rPr>
          <t xml:space="preserve"> you assign to them (in the red columns).
The blue % columns </t>
        </r>
        <r>
          <rPr>
            <b/>
            <sz val="11"/>
            <color indexed="81"/>
            <rFont val="Century Gothic"/>
            <family val="2"/>
          </rPr>
          <t>do not require your input</t>
        </r>
        <r>
          <rPr>
            <sz val="11"/>
            <color indexed="81"/>
            <rFont val="Century Gothic"/>
            <family val="2"/>
          </rPr>
          <t xml:space="preserve"> - these will autofill based on the numbers you input to the "No" columns. </t>
        </r>
        <r>
          <rPr>
            <sz val="9"/>
            <color indexed="81"/>
            <rFont val="Tahoma"/>
            <family val="2"/>
          </rPr>
          <t xml:space="preserve">
</t>
        </r>
      </text>
    </comment>
    <comment ref="C9" authorId="0">
      <text>
        <r>
          <rPr>
            <sz val="11"/>
            <color indexed="81"/>
            <rFont val="Century Gothic"/>
            <family val="2"/>
          </rPr>
          <t>Number</t>
        </r>
      </text>
    </comment>
    <comment ref="D9" authorId="0">
      <text>
        <r>
          <rPr>
            <sz val="11"/>
            <color indexed="81"/>
            <rFont val="Century Gothic"/>
            <family val="2"/>
          </rPr>
          <t xml:space="preserve">If you only know the percentage, you can manually input this, however it is preferable to input a number to the number column and allow the workbook to autofill the percentage. </t>
        </r>
      </text>
    </comment>
    <comment ref="A10" authorId="0">
      <text>
        <r>
          <rPr>
            <sz val="11"/>
            <color indexed="81"/>
            <rFont val="Century Gothic"/>
            <family val="2"/>
          </rPr>
          <t xml:space="preserve">Record the </t>
        </r>
        <r>
          <rPr>
            <b/>
            <sz val="11"/>
            <color indexed="81"/>
            <rFont val="Century Gothic"/>
            <family val="2"/>
          </rPr>
          <t xml:space="preserve">physical number </t>
        </r>
        <r>
          <rPr>
            <sz val="11"/>
            <color indexed="81"/>
            <rFont val="Century Gothic"/>
            <family val="2"/>
          </rPr>
          <t xml:space="preserve">of part-time workers you currently have employed per Workforce Grouping. </t>
        </r>
        <r>
          <rPr>
            <sz val="9"/>
            <color indexed="81"/>
            <rFont val="Tahoma"/>
            <family val="2"/>
          </rPr>
          <t xml:space="preserve">
</t>
        </r>
      </text>
    </comment>
    <comment ref="A12" authorId="0">
      <text>
        <r>
          <rPr>
            <sz val="11"/>
            <color indexed="81"/>
            <rFont val="Century Gothic"/>
            <family val="2"/>
          </rPr>
          <t>How many roles in each Workforce Grouping are currently being covered by agency staff?</t>
        </r>
      </text>
    </comment>
    <comment ref="A17" authorId="0">
      <text>
        <r>
          <rPr>
            <sz val="11"/>
            <color indexed="81"/>
            <rFont val="Century Gothic"/>
            <family val="2"/>
          </rPr>
          <t>How long, on average, have your permanent staff been employed (in years)</t>
        </r>
        <r>
          <rPr>
            <b/>
            <sz val="11"/>
            <color indexed="81"/>
            <rFont val="Century Gothic"/>
            <family val="2"/>
          </rPr>
          <t xml:space="preserve">
Please note this does not refer to their tenure within the organisation as a whole - just tenure in their current post.</t>
        </r>
      </text>
    </comment>
    <comment ref="A18" authorId="0">
      <text>
        <r>
          <rPr>
            <sz val="11"/>
            <color indexed="81"/>
            <rFont val="Century Gothic"/>
            <family val="2"/>
          </rPr>
          <t xml:space="preserve">How long, on average, have your permanent staff been </t>
        </r>
        <r>
          <rPr>
            <b/>
            <sz val="11"/>
            <color indexed="81"/>
            <rFont val="Century Gothic"/>
            <family val="2"/>
          </rPr>
          <t>in post (in weeks)</t>
        </r>
        <r>
          <rPr>
            <sz val="11"/>
            <color indexed="81"/>
            <rFont val="Century Gothic"/>
            <family val="2"/>
          </rPr>
          <t xml:space="preserve">
</t>
        </r>
        <r>
          <rPr>
            <b/>
            <sz val="11"/>
            <color indexed="81"/>
            <rFont val="Century Gothic"/>
            <family val="2"/>
          </rPr>
          <t>Please note this does not refer to their tenure within the organisation as a whole - just tenure in their current post.</t>
        </r>
      </text>
    </comment>
    <comment ref="A19" authorId="0">
      <text>
        <r>
          <rPr>
            <sz val="11"/>
            <color indexed="81"/>
            <rFont val="Century Gothic"/>
            <family val="2"/>
          </rPr>
          <t xml:space="preserve">This includes </t>
        </r>
        <r>
          <rPr>
            <b/>
            <sz val="11"/>
            <color indexed="81"/>
            <rFont val="Century Gothic"/>
            <family val="2"/>
          </rPr>
          <t xml:space="preserve">voluntary and compulsory </t>
        </r>
        <r>
          <rPr>
            <sz val="11"/>
            <color indexed="81"/>
            <rFont val="Century Gothic"/>
            <family val="2"/>
          </rPr>
          <t xml:space="preserve">turnover.
</t>
        </r>
        <r>
          <rPr>
            <i/>
            <sz val="11"/>
            <color indexed="81"/>
            <rFont val="Century Gothic"/>
            <family val="2"/>
          </rPr>
          <t xml:space="preserve">If you are unable to break turnover down by Workforce Grouping, please feel free to input the same figure (%) for each category. </t>
        </r>
        <r>
          <rPr>
            <sz val="9"/>
            <color indexed="81"/>
            <rFont val="Tahoma"/>
            <family val="2"/>
          </rPr>
          <t xml:space="preserve">
</t>
        </r>
      </text>
    </comment>
    <comment ref="A20" authorId="0">
      <text>
        <r>
          <rPr>
            <sz val="11"/>
            <color indexed="81"/>
            <rFont val="Century Gothic"/>
            <family val="2"/>
          </rPr>
          <t xml:space="preserve">For each Workforce Grouping please indicate what percentage are from </t>
        </r>
        <r>
          <rPr>
            <b/>
            <sz val="11"/>
            <color indexed="81"/>
            <rFont val="Century Gothic"/>
            <family val="2"/>
          </rPr>
          <t>black or minority ethnic</t>
        </r>
        <r>
          <rPr>
            <sz val="11"/>
            <color indexed="81"/>
            <rFont val="Century Gothic"/>
            <family val="2"/>
          </rPr>
          <t xml:space="preserve"> backgrounds.</t>
        </r>
      </text>
    </comment>
  </commentList>
</comments>
</file>

<file path=xl/comments2.xml><?xml version="1.0" encoding="utf-8"?>
<comments xmlns="http://schemas.openxmlformats.org/spreadsheetml/2006/main">
  <authors>
    <author>janet.leach</author>
  </authors>
  <commentList>
    <comment ref="C4" authorId="0">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 ref="E4" authorId="0">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 ref="G4" authorId="0">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 ref="I4" authorId="0">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 ref="K4" authorId="0">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List>
</comments>
</file>

<file path=xl/comments3.xml><?xml version="1.0" encoding="utf-8"?>
<comments xmlns="http://schemas.openxmlformats.org/spreadsheetml/2006/main">
  <authors>
    <author>Cicely Groom</author>
  </authors>
  <commentList>
    <comment ref="E5" authorId="0">
      <text>
        <r>
          <rPr>
            <b/>
            <sz val="9"/>
            <color indexed="81"/>
            <rFont val="Tahoma"/>
            <family val="2"/>
          </rPr>
          <t>Cicely Groom:</t>
        </r>
        <r>
          <rPr>
            <sz val="9"/>
            <color indexed="81"/>
            <rFont val="Tahoma"/>
            <family val="2"/>
          </rPr>
          <t xml:space="preserve">
Rating 1-5 (1 =lowest, 5=highest)</t>
        </r>
      </text>
    </comment>
    <comment ref="E17" authorId="0">
      <text>
        <r>
          <rPr>
            <sz val="11"/>
            <color indexed="81"/>
            <rFont val="Century Gothic"/>
            <family val="2"/>
          </rPr>
          <t>Rating
1 = NO CONCERN
5 = HIGH CONCERN</t>
        </r>
      </text>
    </comment>
    <comment ref="E29" authorId="0">
      <text>
        <r>
          <rPr>
            <sz val="11"/>
            <color indexed="81"/>
            <rFont val="Century Gothic"/>
            <family val="2"/>
          </rPr>
          <t>Rating
1 = NO CONCERN
5 = HIGH CONCERN</t>
        </r>
      </text>
    </comment>
    <comment ref="E41" authorId="0">
      <text>
        <r>
          <rPr>
            <sz val="11"/>
            <color indexed="81"/>
            <rFont val="Century Gothic"/>
            <family val="2"/>
          </rPr>
          <t>Rating
1 = NO CONCERN
5 = HIGH CONCERN</t>
        </r>
      </text>
    </comment>
    <comment ref="E53" authorId="0">
      <text>
        <r>
          <rPr>
            <sz val="11"/>
            <color indexed="81"/>
            <rFont val="Century Gothic"/>
            <family val="2"/>
          </rPr>
          <t>Rating
1 = NO CONCERN
5 = HIGH CONCERN</t>
        </r>
      </text>
    </comment>
  </commentList>
</comments>
</file>

<file path=xl/comments4.xml><?xml version="1.0" encoding="utf-8"?>
<comments xmlns="http://schemas.openxmlformats.org/spreadsheetml/2006/main">
  <authors>
    <author>Cicely Groom</author>
  </authors>
  <commentList>
    <comment ref="E5" authorId="0">
      <text>
        <r>
          <rPr>
            <sz val="11"/>
            <color indexed="81"/>
            <rFont val="Century Gothic"/>
            <family val="2"/>
          </rPr>
          <t>Rating
1  = NO CONCERN
5 = HIGH CONCERN</t>
        </r>
      </text>
    </comment>
    <comment ref="E17" authorId="0">
      <text>
        <r>
          <rPr>
            <sz val="11"/>
            <color indexed="81"/>
            <rFont val="Century Gothic"/>
            <family val="2"/>
          </rPr>
          <t>Rating
1  = NO CONCERN
5 = HIGH CONCERN</t>
        </r>
      </text>
    </comment>
    <comment ref="E29" authorId="0">
      <text>
        <r>
          <rPr>
            <sz val="11"/>
            <color indexed="81"/>
            <rFont val="Century Gothic"/>
            <family val="2"/>
          </rPr>
          <t>Rating
1  = NO CONCERN
5 = HIGH CONCERN</t>
        </r>
      </text>
    </comment>
    <comment ref="E41" authorId="0">
      <text>
        <r>
          <rPr>
            <sz val="11"/>
            <color indexed="81"/>
            <rFont val="Century Gothic"/>
            <family val="2"/>
          </rPr>
          <t>Rating
1  = NO CONCERN
5 = HIGH CONCERN</t>
        </r>
      </text>
    </comment>
    <comment ref="E53" authorId="0">
      <text>
        <r>
          <rPr>
            <sz val="11"/>
            <color indexed="81"/>
            <rFont val="Century Gothic"/>
            <family val="2"/>
          </rPr>
          <t>Rating
1  = NO CONCERN
5 = HIGH CONCERN</t>
        </r>
      </text>
    </comment>
  </commentList>
</comments>
</file>

<file path=xl/comments5.xml><?xml version="1.0" encoding="utf-8"?>
<comments xmlns="http://schemas.openxmlformats.org/spreadsheetml/2006/main">
  <authors>
    <author>Cicely Groom</author>
  </authors>
  <commentList>
    <comment ref="B3" authorId="0">
      <text>
        <r>
          <rPr>
            <sz val="11"/>
            <color indexed="81"/>
            <rFont val="Century Gothic"/>
            <family val="2"/>
          </rPr>
          <t>For each Workforce Grouping, input details of  required skills, qualifications and training courses.</t>
        </r>
      </text>
    </comment>
    <comment ref="C3" authorId="0">
      <text>
        <r>
          <rPr>
            <sz val="9"/>
            <color indexed="81"/>
            <rFont val="Century Gothic"/>
            <family val="2"/>
          </rPr>
          <t xml:space="preserve">Input the physical </t>
        </r>
        <r>
          <rPr>
            <b/>
            <sz val="9"/>
            <color indexed="81"/>
            <rFont val="Century Gothic"/>
            <family val="2"/>
          </rPr>
          <t>NUMBER</t>
        </r>
        <r>
          <rPr>
            <sz val="9"/>
            <color indexed="81"/>
            <rFont val="Century Gothic"/>
            <family val="2"/>
          </rPr>
          <t xml:space="preserve"> of this Workforce Grouping that is currently in possession of the listed skill/training/qualification.
The % column will autopopulate based on what number you input and assign a Traffic Light rating to indicate how this % compares to your overall current headcount.
</t>
        </r>
        <r>
          <rPr>
            <b/>
            <sz val="9"/>
            <color indexed="81"/>
            <rFont val="Century Gothic"/>
            <family val="2"/>
          </rPr>
          <t>Green</t>
        </r>
        <r>
          <rPr>
            <sz val="9"/>
            <color indexed="81"/>
            <rFont val="Century Gothic"/>
            <family val="2"/>
          </rPr>
          <t xml:space="preserve"> = Possession above 67%
</t>
        </r>
        <r>
          <rPr>
            <b/>
            <sz val="9"/>
            <color indexed="81"/>
            <rFont val="Century Gothic"/>
            <family val="2"/>
          </rPr>
          <t>Amber</t>
        </r>
        <r>
          <rPr>
            <sz val="9"/>
            <color indexed="81"/>
            <rFont val="Century Gothic"/>
            <family val="2"/>
          </rPr>
          <t xml:space="preserve"> = Possession between 33-67%
</t>
        </r>
        <r>
          <rPr>
            <b/>
            <sz val="9"/>
            <color indexed="81"/>
            <rFont val="Century Gothic"/>
            <family val="2"/>
          </rPr>
          <t>Red</t>
        </r>
        <r>
          <rPr>
            <sz val="9"/>
            <color indexed="81"/>
            <rFont val="Century Gothic"/>
            <family val="2"/>
          </rPr>
          <t xml:space="preserve"> = Possession less than 33%</t>
        </r>
      </text>
    </comment>
    <comment ref="D3" authorId="0">
      <text>
        <r>
          <rPr>
            <b/>
            <sz val="11"/>
            <color indexed="81"/>
            <rFont val="Century Gothic"/>
            <family val="2"/>
          </rPr>
          <t xml:space="preserve">NO NEED TO INPUT
</t>
        </r>
        <r>
          <rPr>
            <sz val="11"/>
            <color indexed="81"/>
            <rFont val="Century Gothic"/>
            <family val="2"/>
          </rPr>
          <t>This column will autopopulate based on the figures you input to the "Current Skill Possession" column.</t>
        </r>
        <r>
          <rPr>
            <sz val="9"/>
            <color indexed="81"/>
            <rFont val="Tahoma"/>
            <family val="2"/>
          </rPr>
          <t xml:space="preserve">
</t>
        </r>
      </text>
    </comment>
    <comment ref="E3" authorId="0">
      <text>
        <r>
          <rPr>
            <b/>
            <sz val="11"/>
            <color indexed="81"/>
            <rFont val="Century Gothic"/>
            <family val="2"/>
          </rPr>
          <t xml:space="preserve">NO NEED TO INPUT
</t>
        </r>
        <r>
          <rPr>
            <sz val="11"/>
            <color indexed="81"/>
            <rFont val="Century Gothic"/>
            <family val="2"/>
          </rPr>
          <t>This column will autopopulate based on the figures you input to the "Current Skill Possession" column.
This column will tell you the physical number of your current headcount in this Workforce Grouping who are not currently in possession of the listed skill/training/qualification.</t>
        </r>
      </text>
    </comment>
    <comment ref="F3" authorId="0">
      <text>
        <r>
          <rPr>
            <sz val="11"/>
            <color indexed="81"/>
            <rFont val="Century Gothic"/>
            <family val="2"/>
          </rPr>
          <t>Please input details of your plans to address any significant gaps in skills/training/qualifications. 
Think about accredited courses, in-house training, coaching &amp; mentoring etc.</t>
        </r>
        <r>
          <rPr>
            <sz val="9"/>
            <color indexed="81"/>
            <rFont val="Tahoma"/>
            <family val="2"/>
          </rPr>
          <t xml:space="preserve">
</t>
        </r>
      </text>
    </comment>
    <comment ref="G3" authorId="0">
      <text>
        <r>
          <rPr>
            <sz val="11"/>
            <color indexed="81"/>
            <rFont val="Century Gothic"/>
            <family val="2"/>
          </rPr>
          <t xml:space="preserve">Try to predict how much time it will take to upskill </t>
        </r>
        <r>
          <rPr>
            <b/>
            <sz val="11"/>
            <color indexed="81"/>
            <rFont val="Century Gothic"/>
            <family val="2"/>
          </rPr>
          <t xml:space="preserve">one member </t>
        </r>
        <r>
          <rPr>
            <sz val="11"/>
            <color indexed="81"/>
            <rFont val="Century Gothic"/>
            <family val="2"/>
          </rPr>
          <t xml:space="preserve">of the Workforce Grouping in the relevant skill/training/qualification.
For example, if it is a training course that lasts one day, input "7.4" </t>
        </r>
        <r>
          <rPr>
            <i/>
            <sz val="11"/>
            <color indexed="81"/>
            <rFont val="Century Gothic"/>
            <family val="2"/>
          </rPr>
          <t>(7.4 being the number of hours in an average working day)</t>
        </r>
        <r>
          <rPr>
            <sz val="11"/>
            <color indexed="81"/>
            <rFont val="Century Gothic"/>
            <family val="2"/>
          </rPr>
          <t xml:space="preserve">. 
If it's half a day, input 3.7, if it's two working days, input 14.8, etc.
</t>
        </r>
      </text>
    </comment>
    <comment ref="H3" authorId="0">
      <text>
        <r>
          <rPr>
            <sz val="11"/>
            <color indexed="81"/>
            <rFont val="Century Gothic"/>
            <family val="2"/>
          </rPr>
          <t xml:space="preserve">This column will calculate the following:
</t>
        </r>
        <r>
          <rPr>
            <b/>
            <sz val="11"/>
            <color indexed="81"/>
            <rFont val="Century Gothic"/>
            <family val="2"/>
          </rPr>
          <t>(Number of Outstanding x Estimated Time Commitment) / Average Working Day (7.4)</t>
        </r>
        <r>
          <rPr>
            <sz val="11"/>
            <color indexed="81"/>
            <rFont val="Century Gothic"/>
            <family val="2"/>
          </rPr>
          <t xml:space="preserve">
This should provide an overall </t>
        </r>
        <r>
          <rPr>
            <b/>
            <sz val="11"/>
            <color indexed="81"/>
            <rFont val="Century Gothic"/>
            <family val="2"/>
          </rPr>
          <t>ESTIMATE</t>
        </r>
        <r>
          <rPr>
            <sz val="11"/>
            <color indexed="81"/>
            <rFont val="Century Gothic"/>
            <family val="2"/>
          </rPr>
          <t xml:space="preserve"> of how much working time may be required to upskill that Workforce Grouping in the skill/qualification/training you are looking at. 
For example, if the cell generates the number "10", that would mean an estimated 10 working days are required to complete training for all members of the Workforce Grouping who are currently lacking that skill.</t>
        </r>
      </text>
    </comment>
    <comment ref="I3" authorId="0">
      <text>
        <r>
          <rPr>
            <sz val="11"/>
            <color indexed="81"/>
            <rFont val="Century Gothic"/>
            <family val="2"/>
          </rPr>
          <t>Please input a suggested timescale for when this upskilling should be completed.</t>
        </r>
      </text>
    </comment>
  </commentList>
</comments>
</file>

<file path=xl/comments6.xml><?xml version="1.0" encoding="utf-8"?>
<comments xmlns="http://schemas.openxmlformats.org/spreadsheetml/2006/main">
  <authors>
    <author>Cicely Groom</author>
    <author>janet.leach</author>
  </authors>
  <commentList>
    <comment ref="D5" authorId="0">
      <text>
        <r>
          <rPr>
            <sz val="11"/>
            <color indexed="81"/>
            <rFont val="Century Gothic"/>
            <family val="2"/>
          </rPr>
          <t>Newly Qualified Social Worker</t>
        </r>
      </text>
    </comment>
    <comment ref="F5" authorId="1">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 ref="G5" authorId="0">
      <text>
        <r>
          <rPr>
            <sz val="11"/>
            <color indexed="81"/>
            <rFont val="Century Gothic"/>
            <family val="2"/>
          </rPr>
          <t>Experienced SW (inc. Senior Practitioner, Consultant Social Worker)</t>
        </r>
      </text>
    </comment>
    <comment ref="I5" authorId="1">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 ref="J5" authorId="0">
      <text>
        <r>
          <rPr>
            <sz val="11"/>
            <color indexed="81"/>
            <rFont val="Century Gothic"/>
            <family val="2"/>
          </rPr>
          <t>Assistant Team Manager / Team Manager</t>
        </r>
      </text>
    </comment>
    <comment ref="L5" authorId="1">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 ref="O5" authorId="1">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 ref="P5" authorId="0">
      <text>
        <r>
          <rPr>
            <sz val="11"/>
            <color indexed="81"/>
            <rFont val="Century Gothic"/>
            <family val="2"/>
          </rPr>
          <t>Head of Service / Strategic Lead</t>
        </r>
      </text>
    </comment>
    <comment ref="R5" authorId="1">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 ref="U5" authorId="1">
      <text>
        <r>
          <rPr>
            <b/>
            <sz val="11"/>
            <color indexed="81"/>
            <rFont val="Century Gothic"/>
            <family val="2"/>
          </rPr>
          <t>R = RATING</t>
        </r>
        <r>
          <rPr>
            <sz val="11"/>
            <color indexed="81"/>
            <rFont val="Century Gothic"/>
            <family val="2"/>
          </rPr>
          <t xml:space="preserve">
For each category, input a number from 1-5 to indicate how much of a concern this data is to you. 
</t>
        </r>
        <r>
          <rPr>
            <b/>
            <sz val="11"/>
            <color indexed="81"/>
            <rFont val="Century Gothic"/>
            <family val="2"/>
          </rPr>
          <t>(1  = NO CONCERN, 5 = HIGH CONCERN)</t>
        </r>
        <r>
          <rPr>
            <sz val="9"/>
            <color indexed="81"/>
            <rFont val="Tahoma"/>
            <family val="2"/>
          </rPr>
          <t xml:space="preserve">
</t>
        </r>
      </text>
    </comment>
    <comment ref="B6" authorId="0">
      <text>
        <r>
          <rPr>
            <sz val="11"/>
            <color indexed="81"/>
            <rFont val="Century Gothic"/>
            <family val="2"/>
          </rPr>
          <t xml:space="preserve">This should be equal to your </t>
        </r>
        <r>
          <rPr>
            <b/>
            <sz val="11"/>
            <color indexed="81"/>
            <rFont val="Century Gothic"/>
            <family val="2"/>
          </rPr>
          <t>Establishment</t>
        </r>
        <r>
          <rPr>
            <sz val="9"/>
            <color indexed="81"/>
            <rFont val="Tahoma"/>
            <family val="2"/>
          </rPr>
          <t xml:space="preserve">
</t>
        </r>
      </text>
    </comment>
    <comment ref="C6" authorId="1">
      <text>
        <r>
          <rPr>
            <sz val="11"/>
            <color indexed="81"/>
            <rFont val="Century Gothic"/>
            <family val="2"/>
          </rPr>
          <t xml:space="preserve">If known, record the numbers per Workforce Grouping for each of the given categories, at the time of recording. 
These numbers </t>
        </r>
        <r>
          <rPr>
            <b/>
            <sz val="11"/>
            <color indexed="81"/>
            <rFont val="Century Gothic"/>
            <family val="2"/>
          </rPr>
          <t>do not need to be 100% accurate</t>
        </r>
        <r>
          <rPr>
            <sz val="11"/>
            <color indexed="81"/>
            <rFont val="Century Gothic"/>
            <family val="2"/>
          </rPr>
          <t xml:space="preserve"> - the most important aspect is what </t>
        </r>
        <r>
          <rPr>
            <b/>
            <sz val="11"/>
            <color indexed="81"/>
            <rFont val="Century Gothic"/>
            <family val="2"/>
          </rPr>
          <t>Rating</t>
        </r>
        <r>
          <rPr>
            <sz val="11"/>
            <color indexed="81"/>
            <rFont val="Century Gothic"/>
            <family val="2"/>
          </rPr>
          <t xml:space="preserve"> you assign to them (in the red columns).
The blue % columns </t>
        </r>
        <r>
          <rPr>
            <b/>
            <sz val="11"/>
            <color indexed="81"/>
            <rFont val="Century Gothic"/>
            <family val="2"/>
          </rPr>
          <t>do not require your input</t>
        </r>
        <r>
          <rPr>
            <sz val="11"/>
            <color indexed="81"/>
            <rFont val="Century Gothic"/>
            <family val="2"/>
          </rPr>
          <t xml:space="preserve"> - these will autofill based on the numbers you input to the "No" columns. </t>
        </r>
        <r>
          <rPr>
            <sz val="9"/>
            <color indexed="81"/>
            <rFont val="Tahoma"/>
            <family val="2"/>
          </rPr>
          <t xml:space="preserve">
</t>
        </r>
      </text>
    </comment>
    <comment ref="D9" authorId="0">
      <text>
        <r>
          <rPr>
            <sz val="11"/>
            <color indexed="81"/>
            <rFont val="Century Gothic"/>
            <family val="2"/>
          </rPr>
          <t>Number</t>
        </r>
      </text>
    </comment>
    <comment ref="E9" authorId="0">
      <text>
        <r>
          <rPr>
            <sz val="11"/>
            <color indexed="81"/>
            <rFont val="Century Gothic"/>
            <family val="2"/>
          </rPr>
          <t xml:space="preserve">If you only know the percentage, you can manually input this, however it is preferable to input a number to the number column and allow the workbook to autofill the percentage. </t>
        </r>
      </text>
    </comment>
    <comment ref="B11" authorId="0">
      <text>
        <r>
          <rPr>
            <sz val="11"/>
            <color indexed="81"/>
            <rFont val="Century Gothic"/>
            <family val="2"/>
          </rPr>
          <t xml:space="preserve">This includes </t>
        </r>
        <r>
          <rPr>
            <b/>
            <sz val="11"/>
            <color indexed="81"/>
            <rFont val="Century Gothic"/>
            <family val="2"/>
          </rPr>
          <t xml:space="preserve">voluntary and compulsory </t>
        </r>
        <r>
          <rPr>
            <sz val="11"/>
            <color indexed="81"/>
            <rFont val="Century Gothic"/>
            <family val="2"/>
          </rPr>
          <t xml:space="preserve">turnover.
</t>
        </r>
        <r>
          <rPr>
            <i/>
            <sz val="11"/>
            <color indexed="81"/>
            <rFont val="Century Gothic"/>
            <family val="2"/>
          </rPr>
          <t xml:space="preserve">If you are unable to break turnover down by Workforce Grouping, please feel free to input the same figure (%) for each category. </t>
        </r>
        <r>
          <rPr>
            <sz val="9"/>
            <color indexed="81"/>
            <rFont val="Tahoma"/>
            <family val="2"/>
          </rPr>
          <t xml:space="preserve">
</t>
        </r>
      </text>
    </comment>
    <comment ref="B12" authorId="0">
      <text>
        <r>
          <rPr>
            <sz val="11"/>
            <color indexed="81"/>
            <rFont val="Century Gothic"/>
            <family val="2"/>
          </rPr>
          <t xml:space="preserve">This includes </t>
        </r>
        <r>
          <rPr>
            <b/>
            <sz val="11"/>
            <color indexed="81"/>
            <rFont val="Century Gothic"/>
            <family val="2"/>
          </rPr>
          <t xml:space="preserve">voluntary and compulsory </t>
        </r>
        <r>
          <rPr>
            <sz val="11"/>
            <color indexed="81"/>
            <rFont val="Century Gothic"/>
            <family val="2"/>
          </rPr>
          <t xml:space="preserve">turnover.
</t>
        </r>
        <r>
          <rPr>
            <i/>
            <sz val="11"/>
            <color indexed="81"/>
            <rFont val="Century Gothic"/>
            <family val="2"/>
          </rPr>
          <t xml:space="preserve">If you are unable to break turnover down by Workforce Grouping, please feel free to input the same figure (%) for each category. </t>
        </r>
        <r>
          <rPr>
            <sz val="9"/>
            <color indexed="81"/>
            <rFont val="Tahoma"/>
            <family val="2"/>
          </rPr>
          <t xml:space="preserve">
</t>
        </r>
      </text>
    </comment>
    <comment ref="B16" authorId="0">
      <text>
        <r>
          <rPr>
            <sz val="11"/>
            <color indexed="81"/>
            <rFont val="Century Gothic"/>
            <family val="2"/>
          </rPr>
          <t>Difference between Demand and Supply</t>
        </r>
        <r>
          <rPr>
            <sz val="9"/>
            <color indexed="81"/>
            <rFont val="Tahoma"/>
            <family val="2"/>
          </rPr>
          <t xml:space="preserve">
</t>
        </r>
      </text>
    </comment>
    <comment ref="B17" authorId="0">
      <text>
        <r>
          <rPr>
            <sz val="9"/>
            <color indexed="81"/>
            <rFont val="Tahoma"/>
            <family val="2"/>
          </rPr>
          <t xml:space="preserve">Calculated by looking at impact of total turnover on FTE, along with demand and supply
</t>
        </r>
      </text>
    </comment>
    <comment ref="B21" authorId="0">
      <text>
        <r>
          <rPr>
            <sz val="11"/>
            <color indexed="81"/>
            <rFont val="Century Gothic"/>
            <family val="2"/>
          </rPr>
          <t>Difference between Demand and Supply</t>
        </r>
        <r>
          <rPr>
            <sz val="9"/>
            <color indexed="81"/>
            <rFont val="Tahoma"/>
            <family val="2"/>
          </rPr>
          <t xml:space="preserve">
</t>
        </r>
      </text>
    </comment>
    <comment ref="B22" authorId="0">
      <text>
        <r>
          <rPr>
            <sz val="11"/>
            <color indexed="81"/>
            <rFont val="Century Gothic"/>
            <family val="2"/>
          </rPr>
          <t>Calculated by looking at impact of total turnover on FTE, along with demand and supply</t>
        </r>
        <r>
          <rPr>
            <sz val="9"/>
            <color indexed="81"/>
            <rFont val="Tahoma"/>
            <family val="2"/>
          </rPr>
          <t xml:space="preserve">
</t>
        </r>
      </text>
    </comment>
    <comment ref="B26" authorId="0">
      <text>
        <r>
          <rPr>
            <sz val="11"/>
            <color indexed="81"/>
            <rFont val="Century Gothic"/>
            <family val="2"/>
          </rPr>
          <t>Difference between Demand and Supply</t>
        </r>
        <r>
          <rPr>
            <sz val="9"/>
            <color indexed="81"/>
            <rFont val="Tahoma"/>
            <family val="2"/>
          </rPr>
          <t xml:space="preserve">
</t>
        </r>
      </text>
    </comment>
    <comment ref="B27" authorId="0">
      <text>
        <r>
          <rPr>
            <sz val="11"/>
            <color indexed="81"/>
            <rFont val="Century Gothic"/>
            <family val="2"/>
          </rPr>
          <t>Calculated by looking at impact of total turnover on FTE, along with demand and supply</t>
        </r>
        <r>
          <rPr>
            <sz val="9"/>
            <color indexed="81"/>
            <rFont val="Tahoma"/>
            <family val="2"/>
          </rPr>
          <t xml:space="preserve">
</t>
        </r>
      </text>
    </comment>
  </commentList>
</comments>
</file>

<file path=xl/sharedStrings.xml><?xml version="1.0" encoding="utf-8"?>
<sst xmlns="http://schemas.openxmlformats.org/spreadsheetml/2006/main" count="505" uniqueCount="144">
  <si>
    <t>Possible groupings:</t>
  </si>
  <si>
    <t>A:  I have never done any WFP before            B: I am supporting my business plans/I want to do a healthcheck of my area/'Business as Usual'                                          C:  I know that my team/service faces major changes ahead e.g. restructure                     D:  I know I have a specific workforce problem e.g. high stress levels/an ageing workforce.</t>
  </si>
  <si>
    <t>Guidance</t>
  </si>
  <si>
    <t>strategic plan may throw up individiual need for plans e.g sickness</t>
  </si>
  <si>
    <t>OR</t>
  </si>
  <si>
    <t>Cap/Cap</t>
  </si>
  <si>
    <t>Sickness</t>
  </si>
  <si>
    <t xml:space="preserve">R&amp;R </t>
  </si>
  <si>
    <t>go to …</t>
  </si>
  <si>
    <t xml:space="preserve">Yes </t>
  </si>
  <si>
    <t>No</t>
  </si>
  <si>
    <t>This financial year</t>
  </si>
  <si>
    <t>Next financial year</t>
  </si>
  <si>
    <t>Beyond the next financial year</t>
  </si>
  <si>
    <t>Mandatory</t>
  </si>
  <si>
    <t>Very important</t>
  </si>
  <si>
    <t>Medium importance</t>
  </si>
  <si>
    <t>Low importance</t>
  </si>
  <si>
    <t>&lt;25</t>
  </si>
  <si>
    <t>26-35</t>
  </si>
  <si>
    <t>36-45</t>
  </si>
  <si>
    <t>46-55</t>
  </si>
  <si>
    <t>&gt;55</t>
  </si>
  <si>
    <t>Rating</t>
  </si>
  <si>
    <t>Newly Qualified Social Worker</t>
  </si>
  <si>
    <t>Assistant Team Manager / Team Manager</t>
  </si>
  <si>
    <t>Service Manager / Group Manager</t>
  </si>
  <si>
    <t>Current Headcount</t>
  </si>
  <si>
    <t>Current Vacancies</t>
  </si>
  <si>
    <t>Vacancies Covered by Agency SWs</t>
  </si>
  <si>
    <t>Average Hourly Agency Pay Rate</t>
  </si>
  <si>
    <t>Average Tenure (Permanent)</t>
  </si>
  <si>
    <t>Average Tenure (Agency)</t>
  </si>
  <si>
    <t>Male</t>
  </si>
  <si>
    <t>Female</t>
  </si>
  <si>
    <t>Age</t>
  </si>
  <si>
    <t>%</t>
  </si>
  <si>
    <t>NQSW</t>
  </si>
  <si>
    <t>Stress-related ill health</t>
  </si>
  <si>
    <t>Low pay</t>
  </si>
  <si>
    <t>Negative workplace culture</t>
  </si>
  <si>
    <t>Left to start family</t>
  </si>
  <si>
    <t>No opportunities for progression</t>
  </si>
  <si>
    <t>Supply</t>
  </si>
  <si>
    <t>What will the impact be in…</t>
  </si>
  <si>
    <t>6 Months?</t>
  </si>
  <si>
    <t>12 Months?</t>
  </si>
  <si>
    <t>18 Months?</t>
  </si>
  <si>
    <t>Increase</t>
  </si>
  <si>
    <t>Decrease</t>
  </si>
  <si>
    <t>Impact</t>
  </si>
  <si>
    <t>Factors affecting supply:</t>
  </si>
  <si>
    <t>Workforce Planning Tool - User Instructions</t>
  </si>
  <si>
    <t>Demand</t>
  </si>
  <si>
    <t>Factors affecting demand:</t>
  </si>
  <si>
    <t xml:space="preserve">Total </t>
  </si>
  <si>
    <t xml:space="preserve">Net Change </t>
  </si>
  <si>
    <t>Legislation</t>
  </si>
  <si>
    <t>Negative media</t>
  </si>
  <si>
    <t>Lack of university places</t>
  </si>
  <si>
    <t>Total Turnover (%)</t>
  </si>
  <si>
    <t xml:space="preserve">For instructions on how to use this workbook, please refer to the COLOUR tab entitled "Instructions". </t>
  </si>
  <si>
    <r>
      <t>Hover your mouse over the</t>
    </r>
    <r>
      <rPr>
        <b/>
        <sz val="11"/>
        <color rgb="FFFF0000"/>
        <rFont val="Century Gothic"/>
        <family val="2"/>
      </rPr>
      <t xml:space="preserve"> red</t>
    </r>
    <r>
      <rPr>
        <sz val="11"/>
        <color theme="1"/>
        <rFont val="Century Gothic"/>
        <family val="2"/>
      </rPr>
      <t xml:space="preserve"> triangles shown on some cells to view additional guidance.</t>
    </r>
  </si>
  <si>
    <t>Workforce Groupings</t>
  </si>
  <si>
    <t>Input your own</t>
  </si>
  <si>
    <t>How are we going to address this?</t>
  </si>
  <si>
    <t>When will we do this by? Why this timescale?</t>
  </si>
  <si>
    <t>How?</t>
  </si>
  <si>
    <t>Outcomes &amp; How evidenced?</t>
  </si>
  <si>
    <t>Priority</t>
  </si>
  <si>
    <t xml:space="preserve"> What do we want to happen?</t>
  </si>
  <si>
    <t>High average sickness in the NQSW Workforce Grouping</t>
  </si>
  <si>
    <t>Reduce from X to X</t>
  </si>
  <si>
    <t>X to do Y</t>
  </si>
  <si>
    <t xml:space="preserve">Identify reasons for sickness; review Wellbeing Strategy </t>
  </si>
  <si>
    <t>Reduction in sickness, evidenced through management reports</t>
  </si>
  <si>
    <t>INSERT DATE (and reason)</t>
  </si>
  <si>
    <t xml:space="preserve">Suggested Establishment </t>
  </si>
  <si>
    <t>Internal Job Moves</t>
  </si>
  <si>
    <r>
      <t xml:space="preserve">We are currently in the process of establishing the most effective way to capture intelligence on internal moves. Please use this box to input any information you currently hold on internal moves within the social care workforce in your organisation. This could be a high-level estimate of all internal moves (across every category), or something more detailed such as </t>
    </r>
    <r>
      <rPr>
        <i/>
        <sz val="14"/>
        <color theme="1"/>
        <rFont val="Century Gothic"/>
        <family val="2"/>
      </rPr>
      <t xml:space="preserve">"Estimated 8 internal moves in the last 12 months from Experienced SW to ATM / TM". </t>
    </r>
    <r>
      <rPr>
        <sz val="14"/>
        <color theme="1"/>
        <rFont val="Century Gothic"/>
        <family val="2"/>
      </rPr>
      <t xml:space="preserve">Please feel free to record any intelligence / data you hold, along with any ideas for how this could be best represented. We can then use the input from each Council to come up with a solution. </t>
    </r>
  </si>
  <si>
    <t xml:space="preserve">Required Skill </t>
  </si>
  <si>
    <t>Plans to Address</t>
  </si>
  <si>
    <t>FUTURE RESOURCE</t>
  </si>
  <si>
    <t>ATM / TM</t>
  </si>
  <si>
    <t>Total</t>
  </si>
  <si>
    <t>BME (%)</t>
  </si>
  <si>
    <t>Service / Group Manager</t>
  </si>
  <si>
    <t>Current Skill Possession</t>
  </si>
  <si>
    <t xml:space="preserve"> %</t>
  </si>
  <si>
    <t>Timescale</t>
  </si>
  <si>
    <t>Outstanding</t>
  </si>
  <si>
    <t>Time Commitment</t>
  </si>
  <si>
    <t>Estimated No. of Working Days Required</t>
  </si>
  <si>
    <r>
      <t>For instructions on how to use this workbook, please refer to the</t>
    </r>
    <r>
      <rPr>
        <b/>
        <sz val="11"/>
        <color rgb="FFFF0000"/>
        <rFont val="Century Gothic"/>
        <family val="2"/>
      </rPr>
      <t xml:space="preserve"> </t>
    </r>
    <r>
      <rPr>
        <b/>
        <sz val="11"/>
        <rFont val="Century Gothic"/>
        <family val="2"/>
      </rPr>
      <t>black</t>
    </r>
    <r>
      <rPr>
        <sz val="11"/>
        <color theme="1"/>
        <rFont val="Century Gothic"/>
        <family val="2"/>
      </rPr>
      <t xml:space="preserve"> tab entitled "Instructions". </t>
    </r>
  </si>
  <si>
    <t>Insert Date of Completion Here</t>
  </si>
  <si>
    <t>EXAMPLE - Safeguarding Level 1</t>
  </si>
  <si>
    <t>EXAMPLE - Safeguarding Level 2</t>
  </si>
  <si>
    <t>EXAMPLE - Safeguarding Level 3</t>
  </si>
  <si>
    <t>Arrange appropriate training courses</t>
  </si>
  <si>
    <t>Current FTE</t>
  </si>
  <si>
    <t>Part Time (headcount)</t>
  </si>
  <si>
    <t>Current Vacancies (fte)</t>
  </si>
  <si>
    <t>Total FTE + Vacancies</t>
  </si>
  <si>
    <t xml:space="preserve"> </t>
  </si>
  <si>
    <t>Type Council Here</t>
  </si>
  <si>
    <t>Qualified Social Worker (&lt;2 years experience)</t>
  </si>
  <si>
    <t>Qualified Social Worker (&gt;2 years experience)</t>
  </si>
  <si>
    <t>Experienced Qualified Social Worker (&gt;2 years experience)</t>
  </si>
  <si>
    <t>Bottom of salary range</t>
  </si>
  <si>
    <t>Top of salary range</t>
  </si>
  <si>
    <t>Max. annual market forces amount</t>
  </si>
  <si>
    <t>Assistant Team Manager /  Team Manager</t>
  </si>
  <si>
    <t>Experienced Qualified Social Worker (&lt;2 years)</t>
  </si>
  <si>
    <t>Experienced Qualified Social Worker (&gt;2 years)</t>
  </si>
  <si>
    <t>Exp. QSW &lt; 2 yrs</t>
  </si>
  <si>
    <t>Exp. QSW &gt; 2yrs</t>
  </si>
  <si>
    <t>Exp. QSW &lt; 2 years</t>
  </si>
  <si>
    <t>Exp. QSW &gt; 2 yrs</t>
  </si>
  <si>
    <t>Service / Group Mgr</t>
  </si>
  <si>
    <t>Experienced QSW (&lt;2 years)</t>
  </si>
  <si>
    <t>Experienced QSW (&gt;2 years)</t>
  </si>
  <si>
    <t>Number of employees lost a year</t>
  </si>
  <si>
    <t>Current Resource</t>
  </si>
  <si>
    <t>6 months</t>
  </si>
  <si>
    <t>Shortfall</t>
  </si>
  <si>
    <t>Revised Total FTE</t>
  </si>
  <si>
    <t>CURRENT RESOURCE - CHILDREN'S</t>
  </si>
  <si>
    <t>Experienced Qualified Social Worker (&lt;2 years experience)</t>
  </si>
  <si>
    <t>12 months</t>
  </si>
  <si>
    <t>18 months</t>
  </si>
  <si>
    <t xml:space="preserve">Action Plan - Children's </t>
  </si>
  <si>
    <t xml:space="preserve">Top 5 Reasons for Leaving - Children's </t>
  </si>
  <si>
    <t>Supply - Children's</t>
  </si>
  <si>
    <t>Demand - Children's</t>
  </si>
  <si>
    <t>Hertfordshire County Council</t>
  </si>
  <si>
    <t>All H8 SCP30</t>
  </si>
  <si>
    <t>1x M4 SCP 53</t>
  </si>
  <si>
    <t>13x M5 SCP 55</t>
  </si>
  <si>
    <t>1x M3 SCP 47</t>
  </si>
  <si>
    <t>31x M4 SCP 52</t>
  </si>
  <si>
    <t>7x H8 SCP 31</t>
  </si>
  <si>
    <t>8x M2 SCP 46</t>
  </si>
  <si>
    <t>1x H7 SCP 29</t>
  </si>
  <si>
    <t>1x M2 SCP 46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</si>
</sst>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0.0%"/>
    <numFmt numFmtId="166" formatCode="0.0"/>
  </numFmts>
  <fonts count="65" x14ac:knownFonts="1">
    <font>
      <sz val="11"/>
      <color theme="1"/>
      <name val="Book Antiqua"/>
      <family val="2"/>
      <scheme val="minor"/>
    </font>
    <font>
      <sz val="11"/>
      <color theme="1"/>
      <name val="Arial"/>
      <family val="2"/>
    </font>
    <font>
      <b/>
      <sz val="11"/>
      <color theme="0"/>
      <name val="Arial"/>
      <family val="2"/>
    </font>
    <font>
      <sz val="9"/>
      <color indexed="81"/>
      <name val="Tahoma"/>
      <family val="2"/>
    </font>
    <font>
      <b/>
      <sz val="9"/>
      <color indexed="81"/>
      <name val="Tahoma"/>
      <family val="2"/>
    </font>
    <font>
      <sz val="10"/>
      <color theme="1"/>
      <name val="Arial"/>
      <family val="2"/>
    </font>
    <font>
      <sz val="11"/>
      <name val="Arial"/>
      <family val="2"/>
    </font>
    <font>
      <sz val="11"/>
      <color theme="1"/>
      <name val="Book Antiqua"/>
      <family val="2"/>
      <scheme val="minor"/>
    </font>
    <font>
      <b/>
      <sz val="11"/>
      <color theme="1"/>
      <name val="Century Gothic"/>
      <family val="2"/>
    </font>
    <font>
      <b/>
      <sz val="14"/>
      <color theme="0"/>
      <name val="Century Gothic"/>
      <family val="2"/>
    </font>
    <font>
      <b/>
      <sz val="16"/>
      <color theme="0"/>
      <name val="Arial"/>
      <family val="2"/>
    </font>
    <font>
      <b/>
      <sz val="16"/>
      <name val="Arial"/>
      <family val="2"/>
    </font>
    <font>
      <b/>
      <sz val="10"/>
      <color theme="1"/>
      <name val="Century Gothic"/>
      <family val="2"/>
    </font>
    <font>
      <b/>
      <sz val="11"/>
      <color rgb="FFFF0000"/>
      <name val="Century Gothic"/>
      <family val="2"/>
    </font>
    <font>
      <b/>
      <sz val="10"/>
      <color rgb="FFFF0000"/>
      <name val="Century Gothic"/>
      <family val="2"/>
    </font>
    <font>
      <b/>
      <sz val="10"/>
      <color rgb="FF0070C0"/>
      <name val="Century Gothic"/>
      <family val="2"/>
    </font>
    <font>
      <sz val="11"/>
      <color theme="1"/>
      <name val="Century Gothic"/>
      <family val="2"/>
    </font>
    <font>
      <b/>
      <sz val="12"/>
      <color theme="1"/>
      <name val="Century Gothic"/>
      <family val="2"/>
    </font>
    <font>
      <b/>
      <sz val="14"/>
      <color theme="1"/>
      <name val="Century Gothic"/>
      <family val="2"/>
    </font>
    <font>
      <b/>
      <sz val="16"/>
      <color theme="1"/>
      <name val="Century Gothic"/>
      <family val="2"/>
    </font>
    <font>
      <b/>
      <sz val="20"/>
      <color theme="1"/>
      <name val="Century Gothic"/>
      <family val="2"/>
    </font>
    <font>
      <sz val="12"/>
      <color theme="1"/>
      <name val="Century Gothic"/>
      <family val="2"/>
    </font>
    <font>
      <sz val="12"/>
      <color rgb="FFFF0000"/>
      <name val="Century Gothic"/>
      <family val="2"/>
    </font>
    <font>
      <b/>
      <sz val="12"/>
      <color rgb="FFFF0000"/>
      <name val="Century Gothic"/>
      <family val="2"/>
    </font>
    <font>
      <b/>
      <sz val="16"/>
      <name val="Century Gothic"/>
      <family val="2"/>
    </font>
    <font>
      <sz val="11"/>
      <color rgb="FFFF0000"/>
      <name val="Century Gothic"/>
      <family val="2"/>
    </font>
    <font>
      <b/>
      <sz val="11"/>
      <color theme="0"/>
      <name val="Century Gothic"/>
      <family val="2"/>
    </font>
    <font>
      <b/>
      <sz val="12"/>
      <color theme="0"/>
      <name val="Century Gothic"/>
      <family val="2"/>
    </font>
    <font>
      <b/>
      <sz val="18"/>
      <color theme="0"/>
      <name val="Century Gothic"/>
      <family val="2"/>
    </font>
    <font>
      <sz val="14"/>
      <color theme="1"/>
      <name val="Century Gothic"/>
      <family val="2"/>
    </font>
    <font>
      <sz val="11"/>
      <color indexed="81"/>
      <name val="Century Gothic"/>
      <family val="2"/>
    </font>
    <font>
      <b/>
      <sz val="11"/>
      <color indexed="81"/>
      <name val="Century Gothic"/>
      <family val="2"/>
    </font>
    <font>
      <b/>
      <sz val="20"/>
      <color theme="0"/>
      <name val="Century Gothic"/>
      <family val="2"/>
    </font>
    <font>
      <b/>
      <sz val="20"/>
      <name val="Century Gothic"/>
      <family val="2"/>
    </font>
    <font>
      <i/>
      <sz val="11"/>
      <color indexed="81"/>
      <name val="Century Gothic"/>
      <family val="2"/>
    </font>
    <font>
      <b/>
      <sz val="12"/>
      <color rgb="FFFFFFFF"/>
      <name val="Century Gothic"/>
      <family val="2"/>
    </font>
    <font>
      <b/>
      <sz val="12"/>
      <color theme="5"/>
      <name val="Century Gothic"/>
      <family val="2"/>
    </font>
    <font>
      <b/>
      <sz val="12"/>
      <color theme="6"/>
      <name val="Century Gothic"/>
      <family val="2"/>
    </font>
    <font>
      <b/>
      <sz val="14"/>
      <color theme="7"/>
      <name val="Century Gothic"/>
      <family val="2"/>
    </font>
    <font>
      <b/>
      <sz val="14"/>
      <color theme="8"/>
      <name val="Century Gothic"/>
      <family val="2"/>
    </font>
    <font>
      <b/>
      <sz val="14"/>
      <color theme="9"/>
      <name val="Century Gothic"/>
      <family val="2"/>
    </font>
    <font>
      <b/>
      <sz val="18"/>
      <color theme="1"/>
      <name val="Century Gothic"/>
      <family val="2"/>
    </font>
    <font>
      <i/>
      <sz val="11"/>
      <color theme="1"/>
      <name val="Century Gothic"/>
      <family val="2"/>
    </font>
    <font>
      <i/>
      <sz val="14"/>
      <color theme="1"/>
      <name val="Century Gothic"/>
      <family val="2"/>
    </font>
    <font>
      <b/>
      <sz val="22"/>
      <color theme="1"/>
      <name val="Century Gothic"/>
      <family val="2"/>
    </font>
    <font>
      <b/>
      <sz val="26"/>
      <color theme="1"/>
      <name val="Century Gothic"/>
      <family val="2"/>
    </font>
    <font>
      <b/>
      <sz val="26"/>
      <color theme="0"/>
      <name val="Century Gothic"/>
      <family val="2"/>
    </font>
    <font>
      <sz val="9"/>
      <color indexed="81"/>
      <name val="Century Gothic"/>
      <family val="2"/>
    </font>
    <font>
      <b/>
      <sz val="9"/>
      <color indexed="81"/>
      <name val="Century Gothic"/>
      <family val="2"/>
    </font>
    <font>
      <b/>
      <i/>
      <sz val="10"/>
      <color theme="1"/>
      <name val="Century Gothic"/>
      <family val="2"/>
    </font>
    <font>
      <sz val="10"/>
      <color theme="1"/>
      <name val="Book Antiqua"/>
      <family val="2"/>
      <scheme val="minor"/>
    </font>
    <font>
      <b/>
      <sz val="22"/>
      <color theme="0"/>
      <name val="Century Gothic"/>
      <family val="2"/>
    </font>
    <font>
      <b/>
      <sz val="14"/>
      <color theme="6" tint="-0.499984740745262"/>
      <name val="Century Gothic"/>
      <family val="2"/>
    </font>
    <font>
      <b/>
      <sz val="11"/>
      <name val="Century Gothic"/>
      <family val="2"/>
    </font>
    <font>
      <b/>
      <sz val="10"/>
      <color rgb="FF00B050"/>
      <name val="Century Gothic"/>
      <family val="2"/>
    </font>
    <font>
      <b/>
      <sz val="11"/>
      <color rgb="FF00B050"/>
      <name val="Century Gothic"/>
      <family val="2"/>
    </font>
    <font>
      <sz val="11"/>
      <color rgb="FF00B050"/>
      <name val="Century Gothic"/>
      <family val="2"/>
    </font>
    <font>
      <b/>
      <sz val="12"/>
      <color rgb="FF00B050"/>
      <name val="Century Gothic"/>
      <family val="2"/>
    </font>
    <font>
      <b/>
      <i/>
      <sz val="11"/>
      <color rgb="FF00B050"/>
      <name val="Century Gothic"/>
      <family val="2"/>
    </font>
    <font>
      <b/>
      <sz val="16"/>
      <color theme="1"/>
      <name val="Arial"/>
      <family val="2"/>
    </font>
    <font>
      <u/>
      <sz val="11"/>
      <color indexed="81"/>
      <name val="Century Gothic"/>
      <family val="2"/>
    </font>
    <font>
      <sz val="12"/>
      <color indexed="81"/>
      <name val="Tahoma"/>
      <family val="2"/>
    </font>
    <font>
      <sz val="14"/>
      <color indexed="81"/>
      <name val="Century Gothic"/>
      <family val="2"/>
    </font>
    <font>
      <b/>
      <sz val="12"/>
      <color rgb="FFFF0000"/>
      <name val="Arial"/>
      <family val="2"/>
    </font>
    <font>
      <b/>
      <sz val="10"/>
      <name val="Century Gothic"/>
      <family val="2"/>
    </font>
  </fonts>
  <fills count="2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6"/>
        <bgColor indexed="64"/>
      </patternFill>
    </fill>
    <fill>
      <patternFill patternType="solid">
        <fgColor theme="7"/>
        <bgColor indexed="64"/>
      </patternFill>
    </fill>
    <fill>
      <patternFill patternType="solid">
        <fgColor theme="7" tint="0.79998168889431442"/>
        <bgColor indexed="64"/>
      </patternFill>
    </fill>
    <fill>
      <patternFill patternType="solid">
        <fgColor theme="5"/>
        <bgColor indexed="64"/>
      </patternFill>
    </fill>
    <fill>
      <patternFill patternType="solid">
        <fgColor theme="8"/>
        <bgColor indexed="64"/>
      </patternFill>
    </fill>
    <fill>
      <patternFill patternType="solid">
        <fgColor theme="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rgb="FFE6E6E6"/>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2" tint="0.39997558519241921"/>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rgb="FF92D050"/>
        <bgColor indexed="64"/>
      </patternFill>
    </fill>
  </fills>
  <borders count="77">
    <border>
      <left/>
      <right/>
      <top/>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theme="3"/>
      </left>
      <right style="medium">
        <color rgb="FF999999"/>
      </right>
      <top/>
      <bottom style="medium">
        <color theme="3"/>
      </bottom>
      <diagonal/>
    </border>
    <border>
      <left style="medium">
        <color theme="3"/>
      </left>
      <right style="medium">
        <color rgb="FF999999"/>
      </right>
      <top style="medium">
        <color theme="3"/>
      </top>
      <bottom style="medium">
        <color theme="3"/>
      </bottom>
      <diagonal/>
    </border>
    <border>
      <left/>
      <right style="medium">
        <color rgb="FF999999"/>
      </right>
      <top style="medium">
        <color theme="3"/>
      </top>
      <bottom style="medium">
        <color theme="3"/>
      </bottom>
      <diagonal/>
    </border>
    <border>
      <left/>
      <right style="medium">
        <color theme="3"/>
      </right>
      <top style="medium">
        <color theme="3"/>
      </top>
      <bottom style="medium">
        <color theme="3"/>
      </bottom>
      <diagonal/>
    </border>
    <border>
      <left style="thin">
        <color indexed="64"/>
      </left>
      <right style="medium">
        <color theme="3"/>
      </right>
      <top/>
      <bottom style="medium">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style="medium">
        <color rgb="FF999999"/>
      </left>
      <right style="thin">
        <color indexed="64"/>
      </right>
      <top style="medium">
        <color theme="3"/>
      </top>
      <bottom style="medium">
        <color theme="3"/>
      </bottom>
      <diagonal/>
    </border>
    <border>
      <left style="thin">
        <color indexed="64"/>
      </left>
      <right style="thin">
        <color indexed="64"/>
      </right>
      <top style="medium">
        <color theme="3"/>
      </top>
      <bottom style="medium">
        <color theme="3"/>
      </bottom>
      <diagonal/>
    </border>
    <border>
      <left style="thin">
        <color indexed="64"/>
      </left>
      <right style="medium">
        <color theme="3"/>
      </right>
      <top style="medium">
        <color theme="3"/>
      </top>
      <bottom style="medium">
        <color theme="3"/>
      </bottom>
      <diagonal/>
    </border>
    <border>
      <left style="medium">
        <color rgb="FF999999"/>
      </left>
      <right style="medium">
        <color rgb="FF999999"/>
      </right>
      <top style="medium">
        <color theme="3"/>
      </top>
      <bottom style="thin">
        <color indexed="64"/>
      </bottom>
      <diagonal/>
    </border>
    <border>
      <left/>
      <right style="medium">
        <color rgb="FF999999"/>
      </right>
      <top/>
      <bottom style="medium">
        <color theme="3"/>
      </bottom>
      <diagonal/>
    </border>
    <border>
      <left style="medium">
        <color rgb="FF999999"/>
      </left>
      <right style="thin">
        <color indexed="64"/>
      </right>
      <top/>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s>
  <cellStyleXfs count="2">
    <xf numFmtId="0" fontId="0" fillId="0" borderId="0"/>
    <xf numFmtId="9" fontId="7" fillId="0" borderId="0" applyFont="0" applyFill="0" applyBorder="0" applyAlignment="0" applyProtection="0"/>
  </cellStyleXfs>
  <cellXfs count="705">
    <xf numFmtId="0" fontId="0" fillId="0" borderId="0" xfId="0"/>
    <xf numFmtId="0" fontId="1" fillId="0" borderId="0" xfId="0" applyFont="1" applyAlignment="1">
      <alignment wrapText="1"/>
    </xf>
    <xf numFmtId="0" fontId="1" fillId="0" borderId="0" xfId="0" applyFont="1"/>
    <xf numFmtId="0" fontId="0" fillId="0" borderId="0" xfId="0" applyBorder="1"/>
    <xf numFmtId="0" fontId="0" fillId="0" borderId="3" xfId="0" applyBorder="1"/>
    <xf numFmtId="0" fontId="0" fillId="0" borderId="1" xfId="0" applyBorder="1"/>
    <xf numFmtId="0" fontId="1" fillId="0" borderId="0" xfId="0" applyFont="1"/>
    <xf numFmtId="0" fontId="5" fillId="0" borderId="0" xfId="0" applyFont="1" applyAlignment="1">
      <alignment vertical="top" wrapText="1"/>
    </xf>
    <xf numFmtId="0" fontId="0" fillId="0" borderId="6" xfId="0" applyBorder="1"/>
    <xf numFmtId="0" fontId="0" fillId="0" borderId="2" xfId="0" applyBorder="1"/>
    <xf numFmtId="0" fontId="0" fillId="0" borderId="11" xfId="0" applyBorder="1"/>
    <xf numFmtId="0" fontId="5" fillId="0" borderId="0" xfId="0" applyFont="1"/>
    <xf numFmtId="0" fontId="0" fillId="0" borderId="0" xfId="0" applyFill="1" applyBorder="1"/>
    <xf numFmtId="0" fontId="0" fillId="0" borderId="0" xfId="0" applyFill="1"/>
    <xf numFmtId="0" fontId="11"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0" fillId="0" borderId="0" xfId="0" applyFill="1" applyBorder="1" applyAlignment="1">
      <alignment vertical="top" wrapText="1"/>
    </xf>
    <xf numFmtId="0" fontId="6" fillId="0" borderId="0" xfId="0" applyFont="1" applyFill="1" applyBorder="1" applyAlignment="1">
      <alignment horizontal="center" vertical="center"/>
    </xf>
    <xf numFmtId="0" fontId="0" fillId="0" borderId="0" xfId="0" applyFill="1" applyBorder="1" applyAlignment="1">
      <alignment horizontal="left" vertical="center" wrapText="1"/>
    </xf>
    <xf numFmtId="0" fontId="1" fillId="0" borderId="0" xfId="0" applyFont="1" applyFill="1" applyBorder="1" applyAlignment="1">
      <alignment horizontal="center"/>
    </xf>
    <xf numFmtId="0" fontId="1" fillId="0" borderId="0" xfId="0" applyFont="1" applyFill="1" applyBorder="1" applyAlignment="1">
      <alignment horizontal="center" vertical="center" wrapText="1"/>
    </xf>
    <xf numFmtId="0" fontId="0" fillId="0" borderId="0" xfId="0"/>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xf numFmtId="0" fontId="8" fillId="2" borderId="3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0" fillId="5" borderId="0" xfId="0" applyFill="1"/>
    <xf numFmtId="0" fontId="17" fillId="0" borderId="0" xfId="0" applyFont="1"/>
    <xf numFmtId="0" fontId="17" fillId="0" borderId="0" xfId="0" applyFont="1" applyAlignment="1">
      <alignment horizontal="center" vertical="center"/>
    </xf>
    <xf numFmtId="0" fontId="8" fillId="0" borderId="4" xfId="0" applyFont="1" applyBorder="1" applyAlignment="1">
      <alignment horizontal="center" vertical="center" wrapText="1"/>
    </xf>
    <xf numFmtId="0" fontId="23" fillId="0" borderId="0" xfId="0" applyFont="1"/>
    <xf numFmtId="0" fontId="24" fillId="0" borderId="0" xfId="0" applyFont="1" applyFill="1" applyBorder="1" applyAlignment="1">
      <alignment horizontal="center" vertical="center" wrapText="1"/>
    </xf>
    <xf numFmtId="0" fontId="16" fillId="0" borderId="0" xfId="0" applyFont="1" applyBorder="1"/>
    <xf numFmtId="0" fontId="8" fillId="0" borderId="19" xfId="0" applyFont="1" applyBorder="1" applyAlignment="1">
      <alignment horizontal="center" vertical="center" wrapText="1"/>
    </xf>
    <xf numFmtId="0" fontId="8"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0" xfId="0" applyFont="1" applyBorder="1" applyAlignment="1">
      <alignment horizontal="center" vertical="center" wrapText="1"/>
    </xf>
    <xf numFmtId="1" fontId="15" fillId="5" borderId="7" xfId="0" applyNumberFormat="1" applyFont="1" applyFill="1" applyBorder="1" applyAlignment="1">
      <alignment horizontal="center" vertical="center" wrapText="1"/>
    </xf>
    <xf numFmtId="1" fontId="15" fillId="4" borderId="7" xfId="0" applyNumberFormat="1" applyFont="1" applyFill="1" applyBorder="1" applyAlignment="1">
      <alignment horizontal="center" vertical="center" wrapText="1"/>
    </xf>
    <xf numFmtId="1" fontId="15" fillId="4" borderId="4" xfId="0" applyNumberFormat="1" applyFont="1" applyFill="1" applyBorder="1" applyAlignment="1">
      <alignment horizontal="center" vertical="center" wrapText="1"/>
    </xf>
    <xf numFmtId="1" fontId="15" fillId="4" borderId="28" xfId="0" applyNumberFormat="1" applyFont="1" applyFill="1" applyBorder="1" applyAlignment="1">
      <alignment horizontal="center" vertical="center" wrapText="1"/>
    </xf>
    <xf numFmtId="1" fontId="15" fillId="9" borderId="7" xfId="0" applyNumberFormat="1" applyFont="1" applyFill="1" applyBorder="1" applyAlignment="1">
      <alignment horizontal="center" vertical="center" wrapText="1"/>
    </xf>
    <xf numFmtId="1" fontId="15" fillId="9" borderId="4" xfId="0" applyNumberFormat="1" applyFont="1" applyFill="1" applyBorder="1" applyAlignment="1">
      <alignment horizontal="center" vertical="center" wrapText="1"/>
    </xf>
    <xf numFmtId="1" fontId="15" fillId="9" borderId="28" xfId="0" applyNumberFormat="1" applyFont="1" applyFill="1" applyBorder="1" applyAlignment="1">
      <alignment horizontal="center" vertical="center" wrapText="1"/>
    </xf>
    <xf numFmtId="1" fontId="15" fillId="9" borderId="46" xfId="0" applyNumberFormat="1" applyFont="1" applyFill="1" applyBorder="1" applyAlignment="1">
      <alignment horizontal="center" vertical="center" wrapText="1"/>
    </xf>
    <xf numFmtId="1" fontId="15" fillId="13" borderId="7" xfId="0" applyNumberFormat="1" applyFont="1" applyFill="1" applyBorder="1" applyAlignment="1">
      <alignment horizontal="center" vertical="center" wrapText="1"/>
    </xf>
    <xf numFmtId="1" fontId="15" fillId="13" borderId="4" xfId="0" applyNumberFormat="1" applyFont="1" applyFill="1" applyBorder="1" applyAlignment="1">
      <alignment horizontal="center" vertical="center" wrapText="1"/>
    </xf>
    <xf numFmtId="1" fontId="15" fillId="13" borderId="28" xfId="0" applyNumberFormat="1" applyFont="1" applyFill="1" applyBorder="1" applyAlignment="1">
      <alignment horizontal="center" vertical="center" wrapText="1"/>
    </xf>
    <xf numFmtId="1" fontId="15" fillId="13" borderId="46" xfId="0" applyNumberFormat="1" applyFont="1" applyFill="1" applyBorder="1" applyAlignment="1">
      <alignment horizontal="center" vertical="center" wrapText="1"/>
    </xf>
    <xf numFmtId="1" fontId="15" fillId="14" borderId="7" xfId="0" applyNumberFormat="1" applyFont="1" applyFill="1" applyBorder="1" applyAlignment="1">
      <alignment horizontal="center" vertical="center" wrapText="1"/>
    </xf>
    <xf numFmtId="1" fontId="15" fillId="14" borderId="4" xfId="0" applyNumberFormat="1" applyFont="1" applyFill="1" applyBorder="1" applyAlignment="1">
      <alignment horizontal="center" vertical="center" wrapText="1"/>
    </xf>
    <xf numFmtId="1" fontId="15" fillId="14" borderId="28" xfId="0" applyNumberFormat="1" applyFont="1" applyFill="1" applyBorder="1" applyAlignment="1">
      <alignment horizontal="center" vertical="center" wrapText="1"/>
    </xf>
    <xf numFmtId="1" fontId="15" fillId="14" borderId="46" xfId="0" applyNumberFormat="1" applyFont="1" applyFill="1" applyBorder="1" applyAlignment="1">
      <alignment horizontal="center" vertical="center" wrapText="1"/>
    </xf>
    <xf numFmtId="1" fontId="15" fillId="14" borderId="5" xfId="0" applyNumberFormat="1" applyFont="1" applyFill="1" applyBorder="1" applyAlignment="1">
      <alignment horizontal="center" vertical="center" wrapText="1"/>
    </xf>
    <xf numFmtId="0" fontId="15" fillId="6" borderId="29" xfId="0" applyFont="1" applyFill="1" applyBorder="1" applyAlignment="1">
      <alignment horizontal="center" vertical="center" wrapText="1"/>
    </xf>
    <xf numFmtId="0" fontId="14" fillId="6" borderId="29"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4" fillId="6" borderId="29" xfId="0" applyFont="1" applyFill="1" applyBorder="1" applyAlignment="1">
      <alignment horizontal="center" vertical="center"/>
    </xf>
    <xf numFmtId="0" fontId="14" fillId="6" borderId="30" xfId="0" applyFont="1" applyFill="1" applyBorder="1" applyAlignment="1">
      <alignment horizontal="center" vertical="center"/>
    </xf>
    <xf numFmtId="0" fontId="12" fillId="6" borderId="44" xfId="0" applyFont="1" applyFill="1" applyBorder="1" applyAlignment="1">
      <alignment horizontal="center" vertical="center" wrapText="1"/>
    </xf>
    <xf numFmtId="0" fontId="0" fillId="2" borderId="0" xfId="0" applyFill="1"/>
    <xf numFmtId="0" fontId="13" fillId="2" borderId="31" xfId="0" applyFont="1" applyFill="1" applyBorder="1" applyAlignment="1">
      <alignment horizontal="center" vertical="center"/>
    </xf>
    <xf numFmtId="0" fontId="18" fillId="5" borderId="22" xfId="0" applyFont="1" applyFill="1" applyBorder="1" applyAlignment="1">
      <alignment horizontal="left" vertical="center"/>
    </xf>
    <xf numFmtId="0" fontId="0" fillId="0" borderId="0" xfId="0"/>
    <xf numFmtId="0" fontId="0" fillId="4" borderId="32" xfId="0" applyFill="1" applyBorder="1"/>
    <xf numFmtId="0" fontId="0" fillId="13" borderId="32" xfId="0" applyFill="1" applyBorder="1"/>
    <xf numFmtId="0" fontId="0" fillId="14" borderId="32" xfId="0" applyFill="1" applyBorder="1"/>
    <xf numFmtId="0" fontId="0" fillId="5" borderId="32" xfId="0" applyFill="1" applyBorder="1"/>
    <xf numFmtId="0" fontId="27" fillId="7" borderId="22" xfId="0" applyFont="1" applyFill="1" applyBorder="1" applyAlignment="1">
      <alignment horizontal="center" vertical="center" wrapText="1"/>
    </xf>
    <xf numFmtId="0" fontId="27" fillId="11" borderId="22" xfId="0" applyFont="1" applyFill="1" applyBorder="1" applyAlignment="1">
      <alignment horizontal="center" vertical="center" wrapText="1"/>
    </xf>
    <xf numFmtId="0" fontId="27" fillId="12" borderId="22"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16" fillId="0" borderId="0" xfId="0" applyFont="1"/>
    <xf numFmtId="0" fontId="8" fillId="0" borderId="22" xfId="0" applyFont="1" applyFill="1" applyBorder="1" applyAlignment="1">
      <alignment horizontal="left" vertical="center" wrapText="1"/>
    </xf>
    <xf numFmtId="0" fontId="16" fillId="0" borderId="44" xfId="0" applyFont="1" applyFill="1" applyBorder="1" applyAlignment="1">
      <alignment vertical="top" wrapText="1"/>
    </xf>
    <xf numFmtId="0" fontId="16" fillId="0" borderId="50" xfId="0" applyFont="1" applyFill="1" applyBorder="1" applyAlignment="1">
      <alignment vertical="top" wrapText="1"/>
    </xf>
    <xf numFmtId="0" fontId="16" fillId="0" borderId="25" xfId="0" applyFont="1" applyFill="1" applyBorder="1" applyAlignment="1">
      <alignment vertical="top" wrapText="1"/>
    </xf>
    <xf numFmtId="0" fontId="0" fillId="0" borderId="0" xfId="0" applyFill="1" applyBorder="1" applyAlignment="1">
      <alignment vertical="center" wrapText="1"/>
    </xf>
    <xf numFmtId="0" fontId="0" fillId="0" borderId="0" xfId="0" applyFill="1" applyAlignment="1">
      <alignment vertical="center"/>
    </xf>
    <xf numFmtId="0" fontId="0" fillId="0" borderId="0" xfId="0" applyAlignment="1">
      <alignment vertical="center"/>
    </xf>
    <xf numFmtId="0" fontId="0" fillId="0" borderId="0" xfId="0" applyFill="1" applyBorder="1" applyAlignment="1">
      <alignment vertical="center"/>
    </xf>
    <xf numFmtId="0" fontId="1" fillId="2" borderId="0" xfId="0" applyFont="1" applyFill="1" applyBorder="1"/>
    <xf numFmtId="0" fontId="28" fillId="2" borderId="0" xfId="0" applyFont="1" applyFill="1" applyBorder="1" applyAlignment="1">
      <alignment horizontal="center" vertical="center" wrapText="1"/>
    </xf>
    <xf numFmtId="0" fontId="1" fillId="0" borderId="25" xfId="0" applyFont="1" applyBorder="1"/>
    <xf numFmtId="0" fontId="12" fillId="15" borderId="44" xfId="0" applyFont="1" applyFill="1" applyBorder="1" applyAlignment="1">
      <alignment horizontal="center" vertical="center" wrapText="1"/>
    </xf>
    <xf numFmtId="0" fontId="1" fillId="0" borderId="0" xfId="0" applyFont="1" applyBorder="1"/>
    <xf numFmtId="0" fontId="35" fillId="7" borderId="22" xfId="0" applyFont="1" applyFill="1" applyBorder="1" applyAlignment="1">
      <alignment horizontal="center" vertical="center" wrapText="1"/>
    </xf>
    <xf numFmtId="0" fontId="35" fillId="7" borderId="26" xfId="0" applyFont="1" applyFill="1" applyBorder="1" applyAlignment="1">
      <alignment horizontal="center" vertical="center" wrapText="1"/>
    </xf>
    <xf numFmtId="0" fontId="16" fillId="0" borderId="0" xfId="0" applyFont="1" applyBorder="1" applyAlignment="1">
      <alignment horizontal="left" vertical="top" wrapText="1"/>
    </xf>
    <xf numFmtId="0" fontId="18" fillId="2" borderId="0" xfId="0" applyFont="1" applyFill="1" applyBorder="1" applyAlignment="1">
      <alignment horizontal="center" vertical="center" wrapText="1"/>
    </xf>
    <xf numFmtId="0" fontId="0" fillId="2" borderId="0" xfId="0" applyFill="1" applyBorder="1"/>
    <xf numFmtId="0" fontId="36" fillId="10" borderId="36" xfId="0" applyFont="1" applyFill="1" applyBorder="1" applyAlignment="1">
      <alignment horizontal="center" vertical="center"/>
    </xf>
    <xf numFmtId="0" fontId="9" fillId="10" borderId="22" xfId="0" applyFont="1" applyFill="1" applyBorder="1" applyAlignment="1">
      <alignment horizontal="left" vertical="center" wrapText="1"/>
    </xf>
    <xf numFmtId="0" fontId="9" fillId="7" borderId="22" xfId="0" applyFont="1" applyFill="1" applyBorder="1" applyAlignment="1">
      <alignment horizontal="left" vertical="center" wrapText="1"/>
    </xf>
    <xf numFmtId="0" fontId="9" fillId="8" borderId="22" xfId="0" applyFont="1" applyFill="1" applyBorder="1" applyAlignment="1">
      <alignment horizontal="left" vertical="center" wrapText="1"/>
    </xf>
    <xf numFmtId="0" fontId="9" fillId="11" borderId="22" xfId="0" applyFont="1" applyFill="1" applyBorder="1" applyAlignment="1">
      <alignment horizontal="left" vertical="center" wrapText="1"/>
    </xf>
    <xf numFmtId="0" fontId="9" fillId="12" borderId="22" xfId="0" applyFont="1" applyFill="1" applyBorder="1" applyAlignment="1">
      <alignment horizontal="left" vertical="center" wrapText="1"/>
    </xf>
    <xf numFmtId="0" fontId="9" fillId="17" borderId="22" xfId="0" applyFont="1" applyFill="1" applyBorder="1" applyAlignment="1">
      <alignment horizontal="left" vertical="center" wrapText="1"/>
    </xf>
    <xf numFmtId="0" fontId="9" fillId="18" borderId="22" xfId="0" applyFont="1" applyFill="1" applyBorder="1" applyAlignment="1">
      <alignment horizontal="left" vertical="center" wrapText="1"/>
    </xf>
    <xf numFmtId="0" fontId="9" fillId="19" borderId="22" xfId="0" applyFont="1" applyFill="1" applyBorder="1" applyAlignment="1">
      <alignment horizontal="left" vertical="center" wrapText="1"/>
    </xf>
    <xf numFmtId="0" fontId="9" fillId="20" borderId="22" xfId="0" applyFont="1" applyFill="1" applyBorder="1" applyAlignment="1">
      <alignment horizontal="left" vertical="center" wrapText="1"/>
    </xf>
    <xf numFmtId="0" fontId="9" fillId="21" borderId="22" xfId="0" applyFont="1" applyFill="1" applyBorder="1" applyAlignment="1">
      <alignment horizontal="left" vertical="center" wrapText="1"/>
    </xf>
    <xf numFmtId="0" fontId="17" fillId="0" borderId="0" xfId="0" applyFont="1" applyFill="1" applyBorder="1"/>
    <xf numFmtId="0" fontId="23" fillId="0" borderId="0" xfId="0" applyFont="1" applyFill="1" applyBorder="1"/>
    <xf numFmtId="0" fontId="16" fillId="0" borderId="0" xfId="0" applyFont="1" applyBorder="1" applyAlignment="1">
      <alignment horizontal="center" vertical="center"/>
    </xf>
    <xf numFmtId="0" fontId="0" fillId="5" borderId="36" xfId="0" applyFill="1" applyBorder="1"/>
    <xf numFmtId="0" fontId="8" fillId="15" borderId="24" xfId="0" applyFont="1" applyFill="1" applyBorder="1" applyAlignment="1">
      <alignment horizontal="center" vertical="center"/>
    </xf>
    <xf numFmtId="0" fontId="8" fillId="15" borderId="25" xfId="0" applyFont="1" applyFill="1" applyBorder="1" applyAlignment="1">
      <alignment horizontal="center" vertical="center"/>
    </xf>
    <xf numFmtId="0" fontId="8" fillId="15" borderId="26" xfId="0" applyFont="1" applyFill="1" applyBorder="1" applyAlignment="1">
      <alignment horizontal="center" vertical="center"/>
    </xf>
    <xf numFmtId="1" fontId="15" fillId="5" borderId="4" xfId="0" applyNumberFormat="1" applyFont="1" applyFill="1" applyBorder="1" applyAlignment="1">
      <alignment horizontal="center" vertical="center" wrapText="1"/>
    </xf>
    <xf numFmtId="1" fontId="15" fillId="5" borderId="28" xfId="0" applyNumberFormat="1" applyFont="1" applyFill="1" applyBorder="1" applyAlignment="1">
      <alignment horizontal="center" vertical="center" wrapText="1"/>
    </xf>
    <xf numFmtId="1" fontId="15" fillId="5" borderId="46" xfId="0" applyNumberFormat="1" applyFont="1" applyFill="1" applyBorder="1" applyAlignment="1">
      <alignment horizontal="center" vertical="center" wrapText="1"/>
    </xf>
    <xf numFmtId="0" fontId="16" fillId="6" borderId="22" xfId="0" applyFont="1" applyFill="1" applyBorder="1" applyAlignment="1">
      <alignment horizontal="center" vertical="center"/>
    </xf>
    <xf numFmtId="0" fontId="16" fillId="6" borderId="35" xfId="0" applyFont="1" applyFill="1" applyBorder="1" applyAlignment="1">
      <alignment horizontal="center" vertical="center"/>
    </xf>
    <xf numFmtId="0" fontId="16" fillId="22" borderId="35" xfId="0" applyFont="1" applyFill="1" applyBorder="1" applyAlignment="1">
      <alignment horizontal="center" vertical="center"/>
    </xf>
    <xf numFmtId="1" fontId="15" fillId="4" borderId="46" xfId="0" applyNumberFormat="1" applyFont="1" applyFill="1" applyBorder="1" applyAlignment="1">
      <alignment horizontal="center" vertical="center" wrapText="1"/>
    </xf>
    <xf numFmtId="0" fontId="16" fillId="22" borderId="33" xfId="0" applyFont="1" applyFill="1" applyBorder="1" applyAlignment="1">
      <alignment horizontal="center" vertical="center"/>
    </xf>
    <xf numFmtId="0" fontId="16" fillId="22" borderId="34" xfId="0" applyFont="1" applyFill="1" applyBorder="1" applyAlignment="1">
      <alignment horizontal="center" vertical="center"/>
    </xf>
    <xf numFmtId="9" fontId="16" fillId="22" borderId="34" xfId="0" applyNumberFormat="1" applyFont="1" applyFill="1" applyBorder="1" applyAlignment="1">
      <alignment horizontal="center" vertical="center"/>
    </xf>
    <xf numFmtId="0" fontId="16" fillId="22" borderId="37" xfId="0" applyFont="1" applyFill="1" applyBorder="1" applyAlignment="1">
      <alignment horizontal="center" vertical="center"/>
    </xf>
    <xf numFmtId="0" fontId="16" fillId="22" borderId="40" xfId="0" applyFont="1" applyFill="1" applyBorder="1" applyAlignment="1">
      <alignment horizontal="center" vertical="center"/>
    </xf>
    <xf numFmtId="0" fontId="26" fillId="23" borderId="22"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13" fillId="6" borderId="22" xfId="0" applyFont="1" applyFill="1" applyBorder="1" applyAlignment="1">
      <alignment horizontal="center" vertical="center"/>
    </xf>
    <xf numFmtId="0" fontId="13" fillId="2" borderId="35" xfId="0" applyFont="1" applyFill="1" applyBorder="1" applyAlignment="1">
      <alignment horizontal="center" vertical="center"/>
    </xf>
    <xf numFmtId="0" fontId="13" fillId="6"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40" xfId="0" applyFont="1" applyFill="1" applyBorder="1" applyAlignment="1">
      <alignment horizontal="center" vertical="center"/>
    </xf>
    <xf numFmtId="0" fontId="19" fillId="14" borderId="37" xfId="0" applyFont="1" applyFill="1" applyBorder="1" applyAlignment="1">
      <alignment horizontal="center" vertical="center"/>
    </xf>
    <xf numFmtId="0" fontId="19" fillId="14" borderId="35" xfId="0" applyFont="1" applyFill="1" applyBorder="1" applyAlignment="1">
      <alignment horizontal="center" vertical="center"/>
    </xf>
    <xf numFmtId="0" fontId="19" fillId="14" borderId="40" xfId="0" applyFont="1" applyFill="1" applyBorder="1" applyAlignment="1">
      <alignment horizontal="center" vertical="center"/>
    </xf>
    <xf numFmtId="0" fontId="29" fillId="0" borderId="0" xfId="0" applyFont="1" applyBorder="1" applyAlignment="1">
      <alignment vertical="top" wrapText="1"/>
    </xf>
    <xf numFmtId="0" fontId="29" fillId="0" borderId="67" xfId="0" applyFont="1" applyBorder="1" applyAlignment="1">
      <alignment vertical="top" wrapText="1"/>
    </xf>
    <xf numFmtId="0" fontId="17" fillId="0" borderId="0" xfId="0" applyFont="1" applyBorder="1"/>
    <xf numFmtId="0" fontId="0" fillId="14" borderId="0" xfId="0" applyFill="1" applyBorder="1"/>
    <xf numFmtId="0" fontId="27" fillId="0" borderId="0" xfId="0" applyFont="1" applyFill="1" applyBorder="1" applyAlignment="1">
      <alignment horizontal="center" vertical="center" wrapText="1"/>
    </xf>
    <xf numFmtId="0" fontId="0" fillId="2" borderId="32" xfId="0" applyFill="1" applyBorder="1"/>
    <xf numFmtId="0" fontId="0" fillId="5" borderId="0" xfId="0" applyFill="1" applyBorder="1"/>
    <xf numFmtId="0" fontId="27" fillId="2" borderId="0" xfId="0" applyFont="1" applyFill="1" applyBorder="1" applyAlignment="1">
      <alignment horizontal="center" vertical="center" wrapText="1"/>
    </xf>
    <xf numFmtId="0" fontId="0" fillId="4" borderId="0" xfId="0" applyFill="1" applyBorder="1"/>
    <xf numFmtId="0" fontId="0" fillId="4" borderId="36" xfId="0" applyFill="1" applyBorder="1"/>
    <xf numFmtId="0" fontId="27" fillId="8" borderId="24" xfId="0" applyFont="1" applyFill="1" applyBorder="1" applyAlignment="1">
      <alignment horizontal="center" vertical="center" wrapText="1"/>
    </xf>
    <xf numFmtId="0" fontId="0" fillId="9" borderId="21" xfId="0" applyFill="1" applyBorder="1"/>
    <xf numFmtId="0" fontId="0" fillId="9" borderId="38" xfId="0" applyFill="1" applyBorder="1"/>
    <xf numFmtId="0" fontId="0" fillId="9" borderId="0" xfId="0" applyFill="1" applyBorder="1"/>
    <xf numFmtId="0" fontId="0" fillId="13" borderId="36" xfId="0" applyFill="1" applyBorder="1"/>
    <xf numFmtId="0" fontId="0" fillId="13" borderId="0" xfId="0" applyFill="1" applyBorder="1"/>
    <xf numFmtId="0" fontId="0" fillId="14" borderId="36" xfId="0" applyFill="1" applyBorder="1"/>
    <xf numFmtId="0" fontId="0" fillId="2" borderId="36" xfId="0" applyFill="1" applyBorder="1"/>
    <xf numFmtId="0" fontId="27" fillId="23" borderId="31" xfId="0" applyFont="1" applyFill="1" applyBorder="1" applyAlignment="1">
      <alignment horizontal="center" vertical="center"/>
    </xf>
    <xf numFmtId="0" fontId="0" fillId="5" borderId="68" xfId="0" applyFill="1" applyBorder="1"/>
    <xf numFmtId="0" fontId="20" fillId="2" borderId="0" xfId="0" applyFont="1" applyFill="1" applyBorder="1" applyAlignment="1">
      <alignment horizontal="center" vertical="center" textRotation="90"/>
    </xf>
    <xf numFmtId="0" fontId="8" fillId="0" borderId="41" xfId="0" applyFont="1" applyBorder="1" applyAlignment="1">
      <alignment vertical="top"/>
    </xf>
    <xf numFmtId="0" fontId="8" fillId="0" borderId="13" xfId="0" applyFont="1" applyBorder="1" applyAlignment="1">
      <alignment horizontal="left" vertical="top"/>
    </xf>
    <xf numFmtId="0" fontId="8" fillId="6" borderId="24" xfId="0" applyFont="1" applyFill="1" applyBorder="1" applyAlignment="1">
      <alignment horizontal="left" vertical="top"/>
    </xf>
    <xf numFmtId="0" fontId="8" fillId="2" borderId="74" xfId="0" applyFont="1" applyFill="1" applyBorder="1" applyAlignment="1">
      <alignment horizontal="left" vertical="top"/>
    </xf>
    <xf numFmtId="0" fontId="8" fillId="0" borderId="74" xfId="0" applyFont="1" applyBorder="1" applyAlignment="1">
      <alignment horizontal="left" vertical="top"/>
    </xf>
    <xf numFmtId="0" fontId="8" fillId="0" borderId="33" xfId="0" applyFont="1" applyBorder="1" applyAlignment="1">
      <alignment horizontal="left" vertical="top"/>
    </xf>
    <xf numFmtId="0" fontId="8" fillId="6" borderId="22" xfId="0" applyFont="1" applyFill="1" applyBorder="1" applyAlignment="1">
      <alignment horizontal="left" vertical="top"/>
    </xf>
    <xf numFmtId="0" fontId="27" fillId="10" borderId="41" xfId="0" applyFont="1" applyFill="1" applyBorder="1" applyAlignment="1">
      <alignment horizontal="center" vertical="center" wrapText="1"/>
    </xf>
    <xf numFmtId="0" fontId="27" fillId="7" borderId="42" xfId="0" applyFont="1" applyFill="1" applyBorder="1" applyAlignment="1">
      <alignment horizontal="center" vertical="center" wrapText="1"/>
    </xf>
    <xf numFmtId="0" fontId="27" fillId="8" borderId="47" xfId="0" applyFont="1" applyFill="1" applyBorder="1" applyAlignment="1">
      <alignment horizontal="center" vertical="center" wrapText="1"/>
    </xf>
    <xf numFmtId="0" fontId="27" fillId="11" borderId="47" xfId="0" applyFont="1" applyFill="1" applyBorder="1" applyAlignment="1">
      <alignment horizontal="center" vertical="center" wrapText="1"/>
    </xf>
    <xf numFmtId="0" fontId="27" fillId="12" borderId="47" xfId="0" applyFont="1" applyFill="1" applyBorder="1" applyAlignment="1">
      <alignment horizontal="center" vertical="center" wrapText="1"/>
    </xf>
    <xf numFmtId="0" fontId="37" fillId="7" borderId="38" xfId="0" applyFont="1" applyFill="1" applyBorder="1" applyAlignment="1">
      <alignment horizontal="center" vertical="center" wrapText="1"/>
    </xf>
    <xf numFmtId="0" fontId="38" fillId="8" borderId="38" xfId="0" applyFont="1" applyFill="1" applyBorder="1" applyAlignment="1">
      <alignment horizontal="center" vertical="center" wrapText="1"/>
    </xf>
    <xf numFmtId="0" fontId="18" fillId="9" borderId="31" xfId="0" applyFont="1" applyFill="1" applyBorder="1" applyAlignment="1">
      <alignment horizontal="left" vertical="center"/>
    </xf>
    <xf numFmtId="0" fontId="39" fillId="11" borderId="38" xfId="0" applyFont="1" applyFill="1" applyBorder="1" applyAlignment="1">
      <alignment horizontal="center" vertical="center" wrapText="1"/>
    </xf>
    <xf numFmtId="0" fontId="18" fillId="13" borderId="31" xfId="0" applyFont="1" applyFill="1" applyBorder="1" applyAlignment="1">
      <alignment horizontal="left" vertical="center"/>
    </xf>
    <xf numFmtId="0" fontId="40" fillId="12" borderId="38" xfId="0" applyFont="1" applyFill="1" applyBorder="1" applyAlignment="1">
      <alignment horizontal="center" vertical="center" wrapText="1"/>
    </xf>
    <xf numFmtId="0" fontId="18" fillId="14" borderId="31" xfId="0" applyFont="1" applyFill="1" applyBorder="1" applyAlignment="1">
      <alignment horizontal="left" vertical="center"/>
    </xf>
    <xf numFmtId="0" fontId="29" fillId="0" borderId="0" xfId="0" applyFont="1" applyFill="1" applyBorder="1" applyAlignment="1">
      <alignment vertical="center" wrapText="1"/>
    </xf>
    <xf numFmtId="0" fontId="29" fillId="0" borderId="0" xfId="0" applyFont="1" applyFill="1" applyBorder="1" applyAlignment="1">
      <alignment vertical="top" wrapText="1"/>
    </xf>
    <xf numFmtId="0" fontId="16" fillId="0" borderId="72" xfId="0" applyFont="1" applyFill="1" applyBorder="1" applyAlignment="1">
      <alignment vertical="top" wrapText="1"/>
    </xf>
    <xf numFmtId="0" fontId="16" fillId="0" borderId="30" xfId="0" applyFont="1" applyFill="1" applyBorder="1" applyAlignment="1">
      <alignment vertical="top" wrapText="1"/>
    </xf>
    <xf numFmtId="0" fontId="18" fillId="0" borderId="0" xfId="0" applyFont="1" applyFill="1" applyBorder="1" applyAlignment="1">
      <alignment vertical="top" wrapText="1"/>
    </xf>
    <xf numFmtId="0" fontId="16" fillId="0" borderId="26" xfId="0" applyFont="1" applyFill="1" applyBorder="1" applyAlignment="1">
      <alignment vertical="top" wrapText="1"/>
    </xf>
    <xf numFmtId="0" fontId="9" fillId="17" borderId="22" xfId="0" applyFont="1" applyFill="1" applyBorder="1" applyAlignment="1">
      <alignment horizontal="center" vertical="center" wrapText="1"/>
    </xf>
    <xf numFmtId="0" fontId="8" fillId="0" borderId="38" xfId="0" applyFont="1" applyFill="1" applyBorder="1" applyAlignment="1">
      <alignment horizontal="left" vertical="center" wrapText="1"/>
    </xf>
    <xf numFmtId="0" fontId="9" fillId="19" borderId="22" xfId="0" applyFont="1" applyFill="1" applyBorder="1" applyAlignment="1">
      <alignment horizontal="center" vertical="center" wrapText="1"/>
    </xf>
    <xf numFmtId="0" fontId="8" fillId="0" borderId="24" xfId="0" applyFont="1" applyFill="1" applyBorder="1" applyAlignment="1">
      <alignment horizontal="left" vertical="center" wrapText="1"/>
    </xf>
    <xf numFmtId="0" fontId="9" fillId="18" borderId="22" xfId="0" applyFont="1" applyFill="1" applyBorder="1" applyAlignment="1">
      <alignment horizontal="center" vertical="center" wrapText="1"/>
    </xf>
    <xf numFmtId="0" fontId="9" fillId="20" borderId="22" xfId="0" applyFont="1" applyFill="1" applyBorder="1" applyAlignment="1">
      <alignment horizontal="center" vertical="center" wrapText="1"/>
    </xf>
    <xf numFmtId="0" fontId="9" fillId="21" borderId="22" xfId="0" applyFont="1" applyFill="1" applyBorder="1" applyAlignment="1">
      <alignment horizontal="center" vertical="center" wrapText="1"/>
    </xf>
    <xf numFmtId="0" fontId="8" fillId="5" borderId="22" xfId="0" applyFont="1" applyFill="1" applyBorder="1" applyAlignment="1">
      <alignment horizontal="center" vertical="center"/>
    </xf>
    <xf numFmtId="0" fontId="8" fillId="9" borderId="22" xfId="0" applyFont="1" applyFill="1" applyBorder="1" applyAlignment="1">
      <alignment horizontal="center" vertical="center"/>
    </xf>
    <xf numFmtId="0" fontId="8" fillId="4" borderId="22" xfId="0" applyFont="1" applyFill="1" applyBorder="1" applyAlignment="1">
      <alignment horizontal="center" vertical="center"/>
    </xf>
    <xf numFmtId="0" fontId="8" fillId="13" borderId="22" xfId="0" applyFont="1" applyFill="1" applyBorder="1" applyAlignment="1">
      <alignment horizontal="center" vertical="center"/>
    </xf>
    <xf numFmtId="0" fontId="8" fillId="14" borderId="22" xfId="0" applyFont="1" applyFill="1" applyBorder="1" applyAlignment="1">
      <alignment horizontal="center" vertical="center"/>
    </xf>
    <xf numFmtId="0" fontId="8" fillId="9" borderId="17" xfId="0" applyFont="1" applyFill="1" applyBorder="1" applyAlignment="1">
      <alignment horizontal="center" vertical="center" wrapText="1"/>
    </xf>
    <xf numFmtId="0" fontId="18" fillId="2" borderId="0" xfId="0" applyFont="1" applyFill="1" applyBorder="1" applyAlignment="1">
      <alignment vertical="center"/>
    </xf>
    <xf numFmtId="0" fontId="16" fillId="2" borderId="0" xfId="0" applyFont="1" applyFill="1" applyBorder="1"/>
    <xf numFmtId="165" fontId="16" fillId="0" borderId="4" xfId="0" applyNumberFormat="1" applyFont="1" applyBorder="1" applyAlignment="1">
      <alignment horizontal="center" wrapText="1"/>
    </xf>
    <xf numFmtId="165" fontId="16" fillId="0" borderId="7" xfId="0" applyNumberFormat="1" applyFont="1" applyBorder="1" applyAlignment="1">
      <alignment horizontal="center" wrapText="1"/>
    </xf>
    <xf numFmtId="0" fontId="8" fillId="4" borderId="22" xfId="0" applyFont="1" applyFill="1" applyBorder="1" applyAlignment="1">
      <alignment horizontal="center" vertical="center" wrapText="1"/>
    </xf>
    <xf numFmtId="0" fontId="8" fillId="9" borderId="22" xfId="0" applyFont="1" applyFill="1" applyBorder="1" applyAlignment="1">
      <alignment horizontal="center" vertical="center" wrapText="1"/>
    </xf>
    <xf numFmtId="0" fontId="8" fillId="13" borderId="22" xfId="0" applyFont="1" applyFill="1" applyBorder="1" applyAlignment="1">
      <alignment horizontal="center" vertical="center" wrapText="1"/>
    </xf>
    <xf numFmtId="0" fontId="8" fillId="14" borderId="22" xfId="0" applyFont="1" applyFill="1" applyBorder="1" applyAlignment="1">
      <alignment horizontal="center" vertical="center" wrapText="1"/>
    </xf>
    <xf numFmtId="0" fontId="16" fillId="0" borderId="2" xfId="0" applyFont="1" applyBorder="1" applyAlignment="1">
      <alignment horizontal="center" wrapText="1"/>
    </xf>
    <xf numFmtId="0" fontId="16" fillId="0" borderId="9" xfId="0" applyFont="1" applyBorder="1" applyAlignment="1">
      <alignment horizontal="center" wrapText="1"/>
    </xf>
    <xf numFmtId="0" fontId="16" fillId="0" borderId="49" xfId="0" applyFont="1" applyBorder="1" applyAlignment="1">
      <alignment horizontal="center" wrapText="1"/>
    </xf>
    <xf numFmtId="0" fontId="16" fillId="0" borderId="4" xfId="0" applyFont="1" applyBorder="1" applyAlignment="1">
      <alignment horizontal="center" wrapText="1"/>
    </xf>
    <xf numFmtId="0" fontId="16" fillId="0" borderId="7" xfId="0" applyFont="1" applyBorder="1" applyAlignment="1">
      <alignment horizontal="center" wrapText="1"/>
    </xf>
    <xf numFmtId="165" fontId="16" fillId="0" borderId="28" xfId="0" applyNumberFormat="1" applyFont="1" applyBorder="1" applyAlignment="1">
      <alignment horizontal="center" wrapText="1"/>
    </xf>
    <xf numFmtId="0" fontId="16" fillId="0" borderId="28" xfId="0" applyFont="1" applyBorder="1" applyAlignment="1">
      <alignment horizontal="center" wrapText="1"/>
    </xf>
    <xf numFmtId="0" fontId="8" fillId="14" borderId="26" xfId="0" applyFont="1" applyFill="1" applyBorder="1" applyAlignment="1">
      <alignment horizontal="center" vertical="center"/>
    </xf>
    <xf numFmtId="0" fontId="8" fillId="14" borderId="25" xfId="0" applyFont="1" applyFill="1" applyBorder="1" applyAlignment="1">
      <alignment horizontal="center" vertical="center" wrapText="1"/>
    </xf>
    <xf numFmtId="0" fontId="8" fillId="14" borderId="66" xfId="0" applyFont="1" applyFill="1" applyBorder="1" applyAlignment="1">
      <alignment horizontal="center" vertical="center" wrapText="1"/>
    </xf>
    <xf numFmtId="165" fontId="16" fillId="0" borderId="33" xfId="0" applyNumberFormat="1" applyFont="1" applyBorder="1" applyAlignment="1">
      <alignment horizontal="center" wrapText="1"/>
    </xf>
    <xf numFmtId="165" fontId="16" fillId="0" borderId="35" xfId="0" applyNumberFormat="1" applyFont="1" applyBorder="1" applyAlignment="1">
      <alignment horizontal="center" wrapText="1"/>
    </xf>
    <xf numFmtId="165" fontId="16" fillId="0" borderId="40" xfId="0" applyNumberFormat="1" applyFont="1" applyBorder="1" applyAlignment="1">
      <alignment horizontal="center" wrapText="1"/>
    </xf>
    <xf numFmtId="0" fontId="8" fillId="13" borderId="66" xfId="0" applyFont="1" applyFill="1" applyBorder="1" applyAlignment="1">
      <alignment horizontal="center" vertical="center" wrapText="1"/>
    </xf>
    <xf numFmtId="0" fontId="8" fillId="13" borderId="25" xfId="0" applyFont="1" applyFill="1" applyBorder="1" applyAlignment="1">
      <alignment horizontal="center" vertical="center" wrapText="1"/>
    </xf>
    <xf numFmtId="0" fontId="8" fillId="13" borderId="26" xfId="0" applyFont="1" applyFill="1" applyBorder="1" applyAlignment="1">
      <alignment horizontal="center" vertical="center"/>
    </xf>
    <xf numFmtId="0" fontId="8" fillId="4" borderId="66"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xf>
    <xf numFmtId="0" fontId="8" fillId="5" borderId="25" xfId="0" applyFont="1" applyFill="1" applyBorder="1" applyAlignment="1">
      <alignment horizontal="center" vertical="center" wrapText="1"/>
    </xf>
    <xf numFmtId="0" fontId="8" fillId="5" borderId="26" xfId="0" applyFont="1" applyFill="1" applyBorder="1" applyAlignment="1">
      <alignment horizontal="center" vertical="center"/>
    </xf>
    <xf numFmtId="0" fontId="8" fillId="5" borderId="22"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49" fillId="0" borderId="0" xfId="0" applyFont="1" applyAlignment="1">
      <alignment vertical="center"/>
    </xf>
    <xf numFmtId="0" fontId="50" fillId="0" borderId="0" xfId="0" applyFont="1"/>
    <xf numFmtId="0" fontId="16" fillId="0" borderId="0" xfId="0" applyFont="1" applyAlignment="1">
      <alignment horizontal="center" vertical="center"/>
    </xf>
    <xf numFmtId="166" fontId="16" fillId="0" borderId="69" xfId="0" applyNumberFormat="1" applyFont="1" applyBorder="1" applyAlignment="1">
      <alignment horizontal="center" vertical="center" wrapText="1"/>
    </xf>
    <xf numFmtId="0" fontId="8" fillId="15" borderId="24" xfId="0" applyFont="1" applyFill="1" applyBorder="1" applyAlignment="1">
      <alignment horizontal="left" vertical="top"/>
    </xf>
    <xf numFmtId="0" fontId="18" fillId="4" borderId="22" xfId="0" applyFont="1" applyFill="1" applyBorder="1" applyAlignment="1">
      <alignment horizontal="left" vertical="center"/>
    </xf>
    <xf numFmtId="0" fontId="8" fillId="4" borderId="26" xfId="0" applyFont="1" applyFill="1" applyBorder="1" applyAlignment="1">
      <alignment horizontal="center" vertical="center" wrapText="1"/>
    </xf>
    <xf numFmtId="0" fontId="8" fillId="13" borderId="26" xfId="0" applyFont="1" applyFill="1" applyBorder="1" applyAlignment="1">
      <alignment horizontal="center" vertical="center" wrapText="1"/>
    </xf>
    <xf numFmtId="0" fontId="8" fillId="14" borderId="26" xfId="0" applyFont="1" applyFill="1" applyBorder="1" applyAlignment="1">
      <alignment horizontal="center" vertical="center" wrapText="1"/>
    </xf>
    <xf numFmtId="0" fontId="55" fillId="0" borderId="33" xfId="0" applyFont="1" applyBorder="1" applyAlignment="1">
      <alignment wrapText="1"/>
    </xf>
    <xf numFmtId="0" fontId="55" fillId="0" borderId="69" xfId="0" applyFont="1" applyBorder="1" applyAlignment="1">
      <alignment horizontal="center" vertical="center" wrapText="1"/>
    </xf>
    <xf numFmtId="0" fontId="12" fillId="5" borderId="11" xfId="0" applyFont="1" applyFill="1" applyBorder="1" applyAlignment="1" applyProtection="1">
      <alignment horizontal="center" vertical="center" wrapText="1"/>
      <protection locked="0"/>
    </xf>
    <xf numFmtId="0" fontId="12" fillId="5" borderId="12" xfId="0" applyFont="1" applyFill="1" applyBorder="1" applyAlignment="1" applyProtection="1">
      <alignment horizontal="center" vertical="center" wrapText="1"/>
      <protection locked="0"/>
    </xf>
    <xf numFmtId="0" fontId="12" fillId="5" borderId="43" xfId="0" applyFont="1" applyFill="1" applyBorder="1" applyAlignment="1" applyProtection="1">
      <alignment horizontal="center" vertical="center" wrapText="1"/>
      <protection locked="0"/>
    </xf>
    <xf numFmtId="0" fontId="12" fillId="5" borderId="45" xfId="0" applyFont="1" applyFill="1" applyBorder="1" applyAlignment="1" applyProtection="1">
      <alignment horizontal="center" vertical="center" wrapText="1"/>
      <protection locked="0"/>
    </xf>
    <xf numFmtId="0" fontId="12" fillId="5" borderId="10"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4" fillId="2" borderId="28" xfId="0" applyFont="1" applyFill="1" applyBorder="1" applyAlignment="1" applyProtection="1">
      <alignment horizontal="center" vertical="center" wrapText="1"/>
      <protection locked="0"/>
    </xf>
    <xf numFmtId="0" fontId="14" fillId="2" borderId="46" xfId="0" applyFont="1" applyFill="1" applyBorder="1" applyAlignment="1" applyProtection="1">
      <alignment horizontal="center" vertical="center" wrapText="1"/>
      <protection locked="0"/>
    </xf>
    <xf numFmtId="0" fontId="54" fillId="4" borderId="7" xfId="0" applyFont="1" applyFill="1" applyBorder="1" applyAlignment="1" applyProtection="1">
      <alignment horizontal="center" vertical="center" wrapText="1"/>
      <protection locked="0"/>
    </xf>
    <xf numFmtId="0" fontId="12" fillId="9" borderId="4" xfId="0" applyFont="1" applyFill="1" applyBorder="1" applyAlignment="1" applyProtection="1">
      <alignment horizontal="center" vertical="center"/>
      <protection locked="0"/>
    </xf>
    <xf numFmtId="0" fontId="12" fillId="9" borderId="28" xfId="0" applyFont="1" applyFill="1" applyBorder="1" applyAlignment="1" applyProtection="1">
      <alignment horizontal="center" vertical="center"/>
      <protection locked="0"/>
    </xf>
    <xf numFmtId="0" fontId="12" fillId="9" borderId="46" xfId="0" applyFont="1" applyFill="1" applyBorder="1" applyAlignment="1" applyProtection="1">
      <alignment horizontal="center" vertical="center"/>
      <protection locked="0"/>
    </xf>
    <xf numFmtId="0" fontId="12" fillId="9" borderId="5" xfId="0" applyFont="1" applyFill="1" applyBorder="1" applyAlignment="1" applyProtection="1">
      <alignment horizontal="center" vertical="center"/>
      <protection locked="0"/>
    </xf>
    <xf numFmtId="0" fontId="12" fillId="9" borderId="7" xfId="0" applyFont="1" applyFill="1" applyBorder="1" applyAlignment="1" applyProtection="1">
      <alignment horizontal="center" vertical="center" wrapText="1"/>
      <protection locked="0"/>
    </xf>
    <xf numFmtId="0" fontId="14" fillId="0" borderId="4" xfId="0" applyFont="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12" fillId="13" borderId="7" xfId="0" applyFont="1" applyFill="1" applyBorder="1" applyAlignment="1" applyProtection="1">
      <alignment horizontal="center" vertical="center" wrapText="1"/>
      <protection locked="0"/>
    </xf>
    <xf numFmtId="0" fontId="12" fillId="13" borderId="4" xfId="0" applyFont="1" applyFill="1" applyBorder="1" applyAlignment="1" applyProtection="1">
      <alignment horizontal="center" vertical="center"/>
      <protection locked="0"/>
    </xf>
    <xf numFmtId="0" fontId="12" fillId="13" borderId="28" xfId="0" applyFont="1" applyFill="1" applyBorder="1" applyAlignment="1" applyProtection="1">
      <alignment horizontal="center" vertical="center"/>
      <protection locked="0"/>
    </xf>
    <xf numFmtId="0" fontId="12" fillId="13" borderId="46" xfId="0" applyFont="1" applyFill="1" applyBorder="1" applyAlignment="1" applyProtection="1">
      <alignment horizontal="center" vertical="center"/>
      <protection locked="0"/>
    </xf>
    <xf numFmtId="0" fontId="12" fillId="13" borderId="5" xfId="0" applyFont="1" applyFill="1" applyBorder="1" applyAlignment="1" applyProtection="1">
      <alignment horizontal="center" vertical="center"/>
      <protection locked="0"/>
    </xf>
    <xf numFmtId="0" fontId="12" fillId="14" borderId="7" xfId="0" applyFont="1" applyFill="1" applyBorder="1" applyAlignment="1" applyProtection="1">
      <alignment horizontal="center" vertical="center" wrapText="1"/>
      <protection locked="0"/>
    </xf>
    <xf numFmtId="0" fontId="12" fillId="14" borderId="4" xfId="0" applyFont="1" applyFill="1" applyBorder="1" applyAlignment="1" applyProtection="1">
      <alignment horizontal="center" vertical="center"/>
      <protection locked="0"/>
    </xf>
    <xf numFmtId="0" fontId="12" fillId="14" borderId="28" xfId="0" applyFont="1" applyFill="1" applyBorder="1" applyAlignment="1" applyProtection="1">
      <alignment horizontal="center" vertical="center"/>
      <protection locked="0"/>
    </xf>
    <xf numFmtId="0" fontId="12" fillId="14" borderId="46" xfId="0" applyFont="1" applyFill="1" applyBorder="1" applyAlignment="1" applyProtection="1">
      <alignment horizontal="center" vertical="center"/>
      <protection locked="0"/>
    </xf>
    <xf numFmtId="0" fontId="12" fillId="14" borderId="5" xfId="0" applyFont="1" applyFill="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2" borderId="16" xfId="0" applyFont="1" applyFill="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21" fillId="5" borderId="35" xfId="0" applyFont="1" applyFill="1" applyBorder="1" applyAlignment="1" applyProtection="1">
      <alignment vertical="center"/>
      <protection locked="0"/>
    </xf>
    <xf numFmtId="0" fontId="22" fillId="0" borderId="35" xfId="0" applyFont="1" applyBorder="1" applyAlignment="1" applyProtection="1">
      <alignment horizontal="center" vertical="center"/>
      <protection locked="0"/>
    </xf>
    <xf numFmtId="0" fontId="57" fillId="4" borderId="13" xfId="0" applyFont="1" applyFill="1" applyBorder="1" applyAlignment="1" applyProtection="1">
      <alignment vertical="center"/>
      <protection locked="0"/>
    </xf>
    <xf numFmtId="0" fontId="22" fillId="0" borderId="19" xfId="0" applyFont="1" applyBorder="1" applyAlignment="1" applyProtection="1">
      <alignment horizontal="center" vertical="center"/>
      <protection locked="0"/>
    </xf>
    <xf numFmtId="0" fontId="21" fillId="9" borderId="35" xfId="0" applyFont="1" applyFill="1" applyBorder="1" applyAlignment="1" applyProtection="1">
      <alignment vertical="center"/>
      <protection locked="0"/>
    </xf>
    <xf numFmtId="0" fontId="21" fillId="4" borderId="35" xfId="0" applyFont="1" applyFill="1" applyBorder="1" applyAlignment="1" applyProtection="1">
      <alignment vertical="center"/>
      <protection locked="0"/>
    </xf>
    <xf numFmtId="0" fontId="22" fillId="0" borderId="14" xfId="0" applyFont="1" applyBorder="1" applyAlignment="1" applyProtection="1">
      <alignment horizontal="center" vertical="center"/>
      <protection locked="0"/>
    </xf>
    <xf numFmtId="0" fontId="57" fillId="4" borderId="13" xfId="0" applyFont="1" applyFill="1" applyBorder="1" applyAlignment="1" applyProtection="1">
      <alignment horizontal="left" vertical="center"/>
      <protection locked="0"/>
    </xf>
    <xf numFmtId="0" fontId="21" fillId="5" borderId="40" xfId="0" applyFont="1" applyFill="1" applyBorder="1" applyAlignment="1" applyProtection="1">
      <alignment vertical="center"/>
      <protection locked="0"/>
    </xf>
    <xf numFmtId="0" fontId="22" fillId="0" borderId="40" xfId="0" applyFont="1" applyBorder="1" applyAlignment="1" applyProtection="1">
      <alignment horizontal="center" vertical="center"/>
      <protection locked="0"/>
    </xf>
    <xf numFmtId="0" fontId="57" fillId="4" borderId="71" xfId="0" applyFont="1" applyFill="1" applyBorder="1" applyAlignment="1" applyProtection="1">
      <alignment vertical="center"/>
      <protection locked="0"/>
    </xf>
    <xf numFmtId="0" fontId="22" fillId="0" borderId="27" xfId="0" applyFont="1" applyBorder="1" applyAlignment="1" applyProtection="1">
      <alignment horizontal="center" vertical="center"/>
      <protection locked="0"/>
    </xf>
    <xf numFmtId="0" fontId="21" fillId="9" borderId="40" xfId="0" applyFont="1" applyFill="1" applyBorder="1" applyAlignment="1" applyProtection="1">
      <alignment vertical="center"/>
      <protection locked="0"/>
    </xf>
    <xf numFmtId="0" fontId="22" fillId="0" borderId="27" xfId="0" applyFont="1" applyBorder="1" applyAlignment="1" applyProtection="1">
      <alignment horizontal="center"/>
      <protection locked="0"/>
    </xf>
    <xf numFmtId="0" fontId="21" fillId="4" borderId="40" xfId="0" applyFont="1" applyFill="1" applyBorder="1" applyAlignment="1" applyProtection="1">
      <alignment vertical="center"/>
      <protection locked="0"/>
    </xf>
    <xf numFmtId="0" fontId="22" fillId="0" borderId="70" xfId="0" applyFont="1" applyBorder="1" applyAlignment="1" applyProtection="1">
      <alignment horizontal="center" vertical="center"/>
      <protection locked="0"/>
    </xf>
    <xf numFmtId="0" fontId="16" fillId="0" borderId="34" xfId="0" applyFont="1" applyBorder="1" applyAlignment="1" applyProtection="1">
      <alignment horizontal="left" vertical="center" wrapText="1"/>
      <protection locked="0"/>
    </xf>
    <xf numFmtId="0" fontId="16" fillId="0" borderId="19" xfId="0" applyFont="1" applyBorder="1" applyAlignment="1" applyProtection="1">
      <alignment vertical="top" wrapText="1"/>
      <protection locked="0"/>
    </xf>
    <xf numFmtId="0" fontId="16" fillId="0" borderId="4" xfId="0" applyFont="1" applyBorder="1" applyAlignment="1" applyProtection="1">
      <alignment vertical="top" wrapText="1"/>
      <protection locked="0"/>
    </xf>
    <xf numFmtId="0" fontId="25" fillId="0" borderId="4" xfId="0" applyFont="1" applyBorder="1" applyAlignment="1" applyProtection="1">
      <alignment vertical="top" wrapText="1"/>
      <protection locked="0"/>
    </xf>
    <xf numFmtId="0" fontId="25" fillId="0" borderId="20" xfId="0" applyFont="1" applyBorder="1" applyAlignment="1" applyProtection="1">
      <alignment vertical="top" wrapText="1"/>
      <protection locked="0"/>
    </xf>
    <xf numFmtId="0" fontId="16" fillId="0" borderId="4" xfId="0" applyNumberFormat="1" applyFont="1" applyBorder="1" applyAlignment="1" applyProtection="1">
      <alignment vertical="top" wrapText="1"/>
      <protection locked="0"/>
    </xf>
    <xf numFmtId="0" fontId="16" fillId="0" borderId="40" xfId="0" applyFont="1" applyBorder="1" applyAlignment="1" applyProtection="1">
      <alignment horizontal="left" vertical="center" wrapText="1"/>
      <protection locked="0"/>
    </xf>
    <xf numFmtId="0" fontId="16" fillId="0" borderId="27"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0" fontId="25" fillId="0" borderId="28" xfId="0" applyFont="1" applyBorder="1" applyAlignment="1" applyProtection="1">
      <alignment vertical="top" wrapText="1"/>
      <protection locked="0"/>
    </xf>
    <xf numFmtId="0" fontId="25" fillId="0" borderId="23" xfId="0" applyFont="1" applyBorder="1" applyAlignment="1" applyProtection="1">
      <alignment vertical="top" wrapText="1"/>
      <protection locked="0"/>
    </xf>
    <xf numFmtId="0" fontId="58" fillId="0" borderId="33" xfId="0" applyFont="1" applyBorder="1" applyAlignment="1" applyProtection="1">
      <alignment horizontal="left" vertical="center" wrapText="1"/>
      <protection locked="0"/>
    </xf>
    <xf numFmtId="0" fontId="55" fillId="0" borderId="12" xfId="0" applyFont="1" applyBorder="1" applyAlignment="1" applyProtection="1">
      <alignment vertical="top" wrapText="1"/>
      <protection locked="0"/>
    </xf>
    <xf numFmtId="0" fontId="58" fillId="0" borderId="35" xfId="0" applyFont="1" applyBorder="1" applyAlignment="1" applyProtection="1">
      <alignment horizontal="left" vertical="center" wrapText="1"/>
      <protection locked="0"/>
    </xf>
    <xf numFmtId="0" fontId="16" fillId="0" borderId="12" xfId="0" applyFont="1" applyBorder="1" applyAlignment="1" applyProtection="1">
      <alignment vertical="top" wrapText="1"/>
      <protection locked="0"/>
    </xf>
    <xf numFmtId="0" fontId="55" fillId="0" borderId="4" xfId="0" applyFont="1" applyBorder="1" applyAlignment="1" applyProtection="1">
      <alignment vertical="top" wrapText="1"/>
      <protection locked="0"/>
    </xf>
    <xf numFmtId="0" fontId="16" fillId="0" borderId="35" xfId="0" applyFont="1" applyBorder="1" applyAlignment="1" applyProtection="1">
      <alignment horizontal="left" vertical="center" wrapText="1"/>
      <protection locked="0"/>
    </xf>
    <xf numFmtId="0" fontId="16" fillId="0" borderId="43" xfId="0" applyFont="1" applyBorder="1" applyAlignment="1" applyProtection="1">
      <alignment vertical="top" wrapText="1"/>
      <protection locked="0"/>
    </xf>
    <xf numFmtId="0" fontId="16" fillId="0" borderId="37" xfId="0" applyFont="1" applyBorder="1" applyAlignment="1" applyProtection="1">
      <alignment horizontal="left" vertical="center" wrapText="1"/>
      <protection locked="0"/>
    </xf>
    <xf numFmtId="0" fontId="42" fillId="0" borderId="35" xfId="0" applyFont="1" applyBorder="1" applyAlignment="1" applyProtection="1">
      <alignment wrapText="1"/>
      <protection locked="0"/>
    </xf>
    <xf numFmtId="0" fontId="56" fillId="0" borderId="2" xfId="0" applyFont="1" applyBorder="1" applyAlignment="1" applyProtection="1">
      <alignment horizontal="center" vertical="center" wrapText="1"/>
      <protection locked="0"/>
    </xf>
    <xf numFmtId="0" fontId="56" fillId="0" borderId="9" xfId="0" applyFont="1" applyBorder="1" applyAlignment="1" applyProtection="1">
      <alignment horizontal="center" vertical="center" wrapText="1"/>
      <protection locked="0"/>
    </xf>
    <xf numFmtId="0" fontId="42" fillId="0" borderId="9" xfId="0" applyFont="1" applyBorder="1" applyAlignment="1" applyProtection="1">
      <alignment horizontal="center" vertical="center" wrapText="1"/>
      <protection locked="0"/>
    </xf>
    <xf numFmtId="0" fontId="42" fillId="0" borderId="40" xfId="0" applyFont="1" applyBorder="1" applyAlignment="1" applyProtection="1">
      <alignment wrapText="1"/>
      <protection locked="0"/>
    </xf>
    <xf numFmtId="0" fontId="42" fillId="0" borderId="49" xfId="0" applyFont="1" applyBorder="1" applyAlignment="1" applyProtection="1">
      <alignment horizontal="center" vertical="center" wrapText="1"/>
      <protection locked="0"/>
    </xf>
    <xf numFmtId="0" fontId="55" fillId="0" borderId="33" xfId="0" applyFont="1" applyBorder="1" applyAlignment="1" applyProtection="1">
      <alignment wrapText="1"/>
      <protection locked="0"/>
    </xf>
    <xf numFmtId="0" fontId="55" fillId="0" borderId="51" xfId="0" applyFont="1" applyBorder="1" applyAlignment="1" applyProtection="1">
      <alignment horizontal="center" vertical="center" wrapText="1"/>
      <protection locked="0"/>
    </xf>
    <xf numFmtId="0" fontId="55" fillId="0" borderId="35" xfId="0" applyFont="1" applyBorder="1" applyAlignment="1" applyProtection="1">
      <alignment wrapText="1"/>
      <protection locked="0"/>
    </xf>
    <xf numFmtId="0" fontId="55" fillId="0" borderId="9" xfId="0" applyFont="1" applyBorder="1" applyAlignment="1" applyProtection="1">
      <alignment horizontal="center" vertical="center" wrapText="1"/>
      <protection locked="0"/>
    </xf>
    <xf numFmtId="0" fontId="42" fillId="0" borderId="73" xfId="0" applyFont="1" applyBorder="1" applyAlignment="1" applyProtection="1">
      <alignment wrapText="1"/>
      <protection locked="0"/>
    </xf>
    <xf numFmtId="0" fontId="16" fillId="0" borderId="45" xfId="0" applyFont="1" applyBorder="1" applyAlignment="1" applyProtection="1">
      <alignment horizontal="center" vertical="center" wrapText="1"/>
      <protection locked="0"/>
    </xf>
    <xf numFmtId="0" fontId="42" fillId="0" borderId="19" xfId="0" applyFont="1" applyBorder="1" applyAlignment="1" applyProtection="1">
      <alignment wrapText="1"/>
      <protection locked="0"/>
    </xf>
    <xf numFmtId="0" fontId="16" fillId="0" borderId="12" xfId="0" applyFont="1" applyBorder="1" applyAlignment="1" applyProtection="1">
      <alignment horizontal="center" vertical="center" wrapText="1"/>
      <protection locked="0"/>
    </xf>
    <xf numFmtId="0" fontId="42" fillId="0" borderId="12" xfId="0" applyFont="1" applyBorder="1" applyAlignment="1" applyProtection="1">
      <alignment horizontal="center" vertical="center" wrapText="1"/>
      <protection locked="0"/>
    </xf>
    <xf numFmtId="0" fontId="42" fillId="0" borderId="27" xfId="0" applyFont="1" applyBorder="1" applyAlignment="1" applyProtection="1">
      <alignment wrapText="1"/>
      <protection locked="0"/>
    </xf>
    <xf numFmtId="0" fontId="42" fillId="0" borderId="43" xfId="0" applyFont="1" applyBorder="1" applyAlignment="1" applyProtection="1">
      <alignment horizontal="center" vertical="center" wrapText="1"/>
      <protection locked="0"/>
    </xf>
    <xf numFmtId="0" fontId="42" fillId="0" borderId="33" xfId="0" applyFont="1" applyBorder="1" applyAlignment="1" applyProtection="1">
      <alignment wrapText="1"/>
      <protection locked="0"/>
    </xf>
    <xf numFmtId="0" fontId="16" fillId="0" borderId="51"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56" fillId="0" borderId="33" xfId="0" applyFont="1" applyBorder="1" applyAlignment="1" applyProtection="1">
      <alignment wrapText="1"/>
      <protection locked="0"/>
    </xf>
    <xf numFmtId="0" fontId="56" fillId="0" borderId="69" xfId="0" applyFont="1" applyBorder="1" applyAlignment="1" applyProtection="1">
      <alignment horizontal="center" vertical="center" wrapText="1"/>
      <protection locked="0"/>
    </xf>
    <xf numFmtId="0" fontId="56" fillId="0" borderId="14" xfId="0" applyFont="1" applyBorder="1" applyAlignment="1" applyProtection="1">
      <alignment horizontal="center" vertical="center" wrapText="1"/>
      <protection locked="0"/>
    </xf>
    <xf numFmtId="0" fontId="16" fillId="0" borderId="35" xfId="0" applyFont="1" applyBorder="1" applyAlignment="1" applyProtection="1">
      <alignment wrapText="1"/>
      <protection locked="0"/>
    </xf>
    <xf numFmtId="0" fontId="16" fillId="0" borderId="14" xfId="0" applyFont="1" applyBorder="1" applyAlignment="1" applyProtection="1">
      <alignment horizontal="center" vertical="center" wrapText="1"/>
      <protection locked="0"/>
    </xf>
    <xf numFmtId="0" fontId="16" fillId="0" borderId="40" xfId="0" applyFont="1" applyBorder="1" applyAlignment="1" applyProtection="1">
      <alignment wrapText="1"/>
      <protection locked="0"/>
    </xf>
    <xf numFmtId="0" fontId="16" fillId="0" borderId="70" xfId="0" applyFont="1" applyBorder="1" applyAlignment="1" applyProtection="1">
      <alignment horizontal="center" vertical="center" wrapText="1"/>
      <protection locked="0"/>
    </xf>
    <xf numFmtId="0" fontId="55" fillId="0" borderId="14" xfId="0" applyFont="1" applyBorder="1" applyAlignment="1" applyProtection="1">
      <alignment horizontal="center" vertical="center" wrapText="1"/>
      <protection locked="0"/>
    </xf>
    <xf numFmtId="17" fontId="56" fillId="0" borderId="69" xfId="0" applyNumberFormat="1" applyFont="1" applyBorder="1" applyAlignment="1" applyProtection="1">
      <alignment wrapText="1"/>
      <protection locked="0"/>
    </xf>
    <xf numFmtId="17" fontId="56" fillId="0" borderId="14" xfId="0" applyNumberFormat="1" applyFont="1" applyBorder="1" applyAlignment="1" applyProtection="1">
      <alignment wrapText="1"/>
      <protection locked="0"/>
    </xf>
    <xf numFmtId="0" fontId="16" fillId="0" borderId="14" xfId="0" applyFont="1" applyBorder="1" applyAlignment="1" applyProtection="1">
      <alignment wrapText="1"/>
      <protection locked="0"/>
    </xf>
    <xf numFmtId="0" fontId="16" fillId="0" borderId="70" xfId="0" applyFont="1" applyBorder="1" applyAlignment="1" applyProtection="1">
      <alignment wrapText="1"/>
      <protection locked="0"/>
    </xf>
    <xf numFmtId="17" fontId="55" fillId="0" borderId="69" xfId="0" applyNumberFormat="1" applyFont="1" applyBorder="1" applyAlignment="1" applyProtection="1">
      <alignment wrapText="1"/>
      <protection locked="0"/>
    </xf>
    <xf numFmtId="17" fontId="55" fillId="0" borderId="14" xfId="0" applyNumberFormat="1" applyFont="1" applyBorder="1" applyAlignment="1" applyProtection="1">
      <alignment wrapText="1"/>
      <protection locked="0"/>
    </xf>
    <xf numFmtId="0" fontId="16" fillId="0" borderId="16" xfId="0" applyFont="1" applyBorder="1" applyAlignment="1" applyProtection="1">
      <alignment wrapText="1"/>
      <protection locked="0"/>
    </xf>
    <xf numFmtId="0" fontId="16" fillId="0" borderId="16" xfId="0" applyFont="1" applyBorder="1" applyAlignment="1" applyProtection="1">
      <alignment horizontal="center" vertical="center" wrapText="1"/>
      <protection locked="0"/>
    </xf>
    <xf numFmtId="0" fontId="16" fillId="0" borderId="20" xfId="0" applyFont="1" applyBorder="1" applyAlignment="1" applyProtection="1">
      <alignment wrapText="1"/>
      <protection locked="0"/>
    </xf>
    <xf numFmtId="0" fontId="16" fillId="0" borderId="20" xfId="0" applyFont="1" applyBorder="1" applyAlignment="1" applyProtection="1">
      <alignment horizontal="center" vertical="center" wrapText="1"/>
      <protection locked="0"/>
    </xf>
    <xf numFmtId="0" fontId="16" fillId="0" borderId="23" xfId="0" applyFont="1" applyBorder="1" applyAlignment="1" applyProtection="1">
      <alignment wrapText="1"/>
      <protection locked="0"/>
    </xf>
    <xf numFmtId="0" fontId="16" fillId="0" borderId="23" xfId="0" applyFont="1" applyBorder="1" applyAlignment="1" applyProtection="1">
      <alignment horizontal="center" vertical="center" wrapText="1"/>
      <protection locked="0"/>
    </xf>
    <xf numFmtId="0" fontId="16" fillId="0" borderId="33" xfId="0" applyFont="1" applyBorder="1" applyAlignment="1" applyProtection="1">
      <alignment wrapText="1"/>
      <protection locked="0"/>
    </xf>
    <xf numFmtId="0" fontId="16" fillId="0" borderId="69" xfId="0" applyFont="1" applyBorder="1" applyAlignment="1" applyProtection="1">
      <alignment horizontal="center" vertical="center" wrapText="1"/>
      <protection locked="0"/>
    </xf>
    <xf numFmtId="0" fontId="16" fillId="0" borderId="69" xfId="0" applyFont="1" applyBorder="1" applyAlignment="1" applyProtection="1">
      <alignment wrapText="1"/>
      <protection locked="0"/>
    </xf>
    <xf numFmtId="0" fontId="54" fillId="16" borderId="53" xfId="0" applyFont="1" applyFill="1" applyBorder="1" applyAlignment="1" applyProtection="1">
      <alignment vertical="center" wrapText="1"/>
      <protection locked="0"/>
    </xf>
    <xf numFmtId="0" fontId="54" fillId="2" borderId="65" xfId="0" applyFont="1" applyFill="1" applyBorder="1" applyAlignment="1" applyProtection="1">
      <alignment vertical="center" wrapText="1"/>
      <protection locked="0"/>
    </xf>
    <xf numFmtId="0" fontId="54" fillId="2" borderId="52" xfId="0" applyFont="1" applyFill="1" applyBorder="1" applyAlignment="1" applyProtection="1">
      <alignment vertical="center" wrapText="1"/>
      <protection locked="0"/>
    </xf>
    <xf numFmtId="0" fontId="54" fillId="2" borderId="57" xfId="0" applyFont="1" applyFill="1" applyBorder="1" applyAlignment="1" applyProtection="1">
      <alignment vertical="center" wrapText="1"/>
      <protection locked="0"/>
    </xf>
    <xf numFmtId="0" fontId="21" fillId="16" borderId="54" xfId="0" applyFont="1" applyFill="1" applyBorder="1" applyAlignment="1" applyProtection="1">
      <alignment vertical="center" wrapText="1"/>
      <protection locked="0"/>
    </xf>
    <xf numFmtId="0" fontId="21" fillId="2" borderId="60" xfId="0" applyFont="1" applyFill="1" applyBorder="1" applyAlignment="1" applyProtection="1">
      <alignment vertical="center" wrapText="1"/>
      <protection locked="0"/>
    </xf>
    <xf numFmtId="0" fontId="21" fillId="2" borderId="61" xfId="0" applyFont="1" applyFill="1" applyBorder="1" applyAlignment="1" applyProtection="1">
      <alignment vertical="center" wrapText="1"/>
      <protection locked="0"/>
    </xf>
    <xf numFmtId="0" fontId="21" fillId="2" borderId="62" xfId="0" applyFont="1" applyFill="1" applyBorder="1" applyAlignment="1" applyProtection="1">
      <alignment vertical="center" wrapText="1"/>
      <protection locked="0"/>
    </xf>
    <xf numFmtId="0" fontId="17" fillId="16" borderId="54" xfId="0" applyFont="1" applyFill="1" applyBorder="1" applyAlignment="1" applyProtection="1">
      <alignment vertical="center" wrapText="1"/>
      <protection locked="0"/>
    </xf>
    <xf numFmtId="0" fontId="21" fillId="0" borderId="55" xfId="0" applyFont="1" applyBorder="1" applyAlignment="1" applyProtection="1">
      <alignment horizontal="justify" vertical="center" wrapText="1"/>
      <protection locked="0"/>
    </xf>
    <xf numFmtId="0" fontId="21" fillId="0" borderId="63" xfId="0" applyFont="1" applyBorder="1" applyAlignment="1" applyProtection="1">
      <alignment horizontal="justify" vertical="center" wrapText="1"/>
      <protection locked="0"/>
    </xf>
    <xf numFmtId="0" fontId="21" fillId="0" borderId="56" xfId="0" applyFont="1" applyBorder="1" applyAlignment="1" applyProtection="1">
      <alignment horizontal="justify" vertical="center" wrapText="1"/>
      <protection locked="0"/>
    </xf>
    <xf numFmtId="0" fontId="21" fillId="0" borderId="64" xfId="0" applyFont="1" applyBorder="1" applyAlignment="1" applyProtection="1">
      <alignment horizontal="justify" vertical="center" wrapText="1"/>
      <protection locked="0"/>
    </xf>
    <xf numFmtId="0" fontId="8" fillId="0" borderId="21" xfId="0" applyFont="1" applyBorder="1" applyAlignment="1">
      <alignment horizontal="left" vertical="top"/>
    </xf>
    <xf numFmtId="0" fontId="14" fillId="2" borderId="52" xfId="0" applyFont="1" applyFill="1" applyBorder="1" applyAlignment="1" applyProtection="1">
      <alignment horizontal="center" vertical="center" wrapText="1"/>
      <protection locked="0"/>
    </xf>
    <xf numFmtId="0" fontId="14" fillId="0" borderId="52" xfId="0" applyFont="1" applyBorder="1" applyAlignment="1" applyProtection="1">
      <alignment horizontal="center" vertical="center"/>
      <protection locked="0"/>
    </xf>
    <xf numFmtId="0" fontId="14" fillId="0" borderId="75" xfId="0" applyFont="1" applyBorder="1" applyAlignment="1" applyProtection="1">
      <alignment horizontal="center" vertical="center"/>
      <protection locked="0"/>
    </xf>
    <xf numFmtId="0" fontId="12" fillId="5" borderId="2" xfId="0" applyFont="1" applyFill="1" applyBorder="1" applyAlignment="1" applyProtection="1">
      <alignment horizontal="center" vertical="center" wrapText="1"/>
      <protection locked="0"/>
    </xf>
    <xf numFmtId="0" fontId="12" fillId="5" borderId="11" xfId="0" applyFont="1" applyFill="1" applyBorder="1" applyAlignment="1" applyProtection="1">
      <alignment horizontal="center" vertical="center" wrapText="1"/>
      <protection locked="0"/>
    </xf>
    <xf numFmtId="1" fontId="15" fillId="5" borderId="11" xfId="0" applyNumberFormat="1" applyFont="1" applyFill="1" applyBorder="1" applyAlignment="1">
      <alignment horizontal="center" vertical="center" wrapText="1"/>
    </xf>
    <xf numFmtId="0" fontId="12" fillId="9" borderId="6" xfId="0" applyFont="1" applyFill="1" applyBorder="1" applyAlignment="1" applyProtection="1">
      <alignment horizontal="center" vertical="center" wrapText="1"/>
      <protection locked="0"/>
    </xf>
    <xf numFmtId="1" fontId="15" fillId="9" borderId="11" xfId="0" applyNumberFormat="1" applyFont="1" applyFill="1" applyBorder="1" applyAlignment="1">
      <alignment horizontal="center" vertical="center" wrapText="1"/>
    </xf>
    <xf numFmtId="0" fontId="12" fillId="13" borderId="6" xfId="0" applyFont="1" applyFill="1" applyBorder="1" applyAlignment="1" applyProtection="1">
      <alignment horizontal="center" vertical="center" wrapText="1"/>
      <protection locked="0"/>
    </xf>
    <xf numFmtId="1" fontId="15" fillId="13" borderId="11" xfId="0" applyNumberFormat="1" applyFont="1" applyFill="1" applyBorder="1" applyAlignment="1">
      <alignment horizontal="center" vertical="center" wrapText="1"/>
    </xf>
    <xf numFmtId="0" fontId="12" fillId="14" borderId="6" xfId="0" applyFont="1" applyFill="1" applyBorder="1" applyAlignment="1" applyProtection="1">
      <alignment horizontal="center" vertical="center" wrapText="1"/>
      <protection locked="0"/>
    </xf>
    <xf numFmtId="1" fontId="15" fillId="14" borderId="11" xfId="0" applyNumberFormat="1" applyFont="1" applyFill="1" applyBorder="1" applyAlignment="1">
      <alignment horizontal="center" vertical="center" wrapText="1"/>
    </xf>
    <xf numFmtId="0" fontId="13" fillId="2" borderId="32" xfId="0" applyFont="1" applyFill="1" applyBorder="1" applyAlignment="1">
      <alignment horizontal="center" vertical="center"/>
    </xf>
    <xf numFmtId="0" fontId="13" fillId="2" borderId="31" xfId="0" applyFont="1" applyFill="1" applyBorder="1" applyAlignment="1">
      <alignment horizontal="center" vertical="center" textRotation="90"/>
    </xf>
    <xf numFmtId="0" fontId="8" fillId="0" borderId="24" xfId="0" applyFont="1" applyBorder="1" applyAlignment="1">
      <alignment vertical="top"/>
    </xf>
    <xf numFmtId="0" fontId="26" fillId="23" borderId="31" xfId="0" applyFont="1" applyFill="1" applyBorder="1" applyAlignment="1">
      <alignment horizontal="center" vertical="center"/>
    </xf>
    <xf numFmtId="9" fontId="16" fillId="22" borderId="35" xfId="0" applyNumberFormat="1" applyFont="1" applyFill="1" applyBorder="1" applyAlignment="1">
      <alignment horizontal="center" vertical="center"/>
    </xf>
    <xf numFmtId="1" fontId="8" fillId="0" borderId="0" xfId="0" applyNumberFormat="1" applyFont="1" applyAlignment="1">
      <alignment horizontal="center" vertical="center"/>
    </xf>
    <xf numFmtId="0" fontId="8" fillId="2" borderId="76" xfId="0" applyFont="1" applyFill="1" applyBorder="1" applyAlignment="1">
      <alignment horizontal="left" vertical="center" wrapText="1"/>
    </xf>
    <xf numFmtId="0" fontId="8" fillId="2" borderId="71" xfId="0" applyFont="1" applyFill="1" applyBorder="1" applyAlignment="1">
      <alignment horizontal="left" vertical="center" wrapText="1"/>
    </xf>
    <xf numFmtId="1" fontId="16" fillId="22" borderId="36" xfId="0" applyNumberFormat="1" applyFont="1" applyFill="1" applyBorder="1" applyAlignment="1">
      <alignment horizontal="center" vertical="center"/>
    </xf>
    <xf numFmtId="0" fontId="15" fillId="15" borderId="50" xfId="0" applyFont="1" applyFill="1" applyBorder="1" applyAlignment="1">
      <alignment horizontal="center" vertical="center" wrapText="1"/>
    </xf>
    <xf numFmtId="1" fontId="15" fillId="5" borderId="6" xfId="0" applyNumberFormat="1" applyFont="1" applyFill="1" applyBorder="1" applyAlignment="1">
      <alignment horizontal="center" vertical="center" wrapText="1"/>
    </xf>
    <xf numFmtId="0" fontId="12" fillId="4" borderId="11" xfId="0" applyFont="1" applyFill="1" applyBorder="1" applyAlignment="1" applyProtection="1">
      <alignment horizontal="center" vertical="center" wrapText="1"/>
      <protection locked="0"/>
    </xf>
    <xf numFmtId="0" fontId="14" fillId="2" borderId="37" xfId="0" applyFont="1" applyFill="1" applyBorder="1" applyAlignment="1" applyProtection="1">
      <alignment horizontal="center" vertical="center" wrapText="1"/>
      <protection locked="0"/>
    </xf>
    <xf numFmtId="0" fontId="14" fillId="2" borderId="35" xfId="0" applyFont="1" applyFill="1" applyBorder="1" applyAlignment="1" applyProtection="1">
      <alignment horizontal="center" vertical="center" wrapText="1"/>
      <protection locked="0"/>
    </xf>
    <xf numFmtId="0" fontId="14" fillId="15" borderId="22" xfId="0" applyFont="1" applyFill="1" applyBorder="1" applyAlignment="1">
      <alignment horizontal="center" vertical="center" wrapText="1"/>
    </xf>
    <xf numFmtId="0" fontId="14" fillId="2" borderId="33" xfId="0" applyFont="1" applyFill="1" applyBorder="1" applyAlignment="1" applyProtection="1">
      <alignment horizontal="center" vertical="center" wrapText="1"/>
      <protection locked="0"/>
    </xf>
    <xf numFmtId="0" fontId="14" fillId="2" borderId="34" xfId="0" applyFont="1" applyFill="1" applyBorder="1" applyAlignment="1" applyProtection="1">
      <alignment horizontal="center" vertical="center" wrapText="1"/>
      <protection locked="0"/>
    </xf>
    <xf numFmtId="0" fontId="14" fillId="2" borderId="40" xfId="0" applyFont="1" applyFill="1" applyBorder="1" applyAlignment="1" applyProtection="1">
      <alignment horizontal="center" vertical="center" wrapText="1"/>
      <protection locked="0"/>
    </xf>
    <xf numFmtId="0" fontId="8" fillId="0" borderId="32" xfId="0" applyFont="1" applyBorder="1" applyAlignment="1">
      <alignment horizontal="center" vertical="center"/>
    </xf>
    <xf numFmtId="1" fontId="14" fillId="2" borderId="37" xfId="0" applyNumberFormat="1" applyFont="1" applyFill="1" applyBorder="1" applyAlignment="1" applyProtection="1">
      <alignment horizontal="center" vertical="center" wrapText="1"/>
      <protection locked="0"/>
    </xf>
    <xf numFmtId="1" fontId="14" fillId="2" borderId="35" xfId="0" applyNumberFormat="1" applyFont="1" applyFill="1" applyBorder="1" applyAlignment="1" applyProtection="1">
      <alignment horizontal="center" vertical="center" wrapText="1"/>
      <protection locked="0"/>
    </xf>
    <xf numFmtId="1" fontId="14" fillId="2" borderId="40" xfId="0" applyNumberFormat="1" applyFont="1" applyFill="1" applyBorder="1" applyAlignment="1" applyProtection="1">
      <alignment horizontal="center" vertical="center" wrapText="1"/>
      <protection locked="0"/>
    </xf>
    <xf numFmtId="1" fontId="8" fillId="0" borderId="32" xfId="0" applyNumberFormat="1" applyFont="1" applyBorder="1" applyAlignment="1">
      <alignment horizontal="center" vertical="center"/>
    </xf>
    <xf numFmtId="1" fontId="15" fillId="4" borderId="6" xfId="0" applyNumberFormat="1" applyFont="1" applyFill="1" applyBorder="1" applyAlignment="1">
      <alignment horizontal="center" vertical="center" wrapText="1"/>
    </xf>
    <xf numFmtId="0" fontId="12" fillId="9" borderId="11" xfId="0" applyFont="1" applyFill="1" applyBorder="1" applyAlignment="1" applyProtection="1">
      <alignment horizontal="center" vertical="center" wrapText="1"/>
      <protection locked="0"/>
    </xf>
    <xf numFmtId="1" fontId="15" fillId="9" borderId="6" xfId="0" applyNumberFormat="1" applyFont="1" applyFill="1" applyBorder="1" applyAlignment="1">
      <alignment horizontal="center" vertical="center" wrapText="1"/>
    </xf>
    <xf numFmtId="0" fontId="12" fillId="13" borderId="11" xfId="0" applyFont="1" applyFill="1" applyBorder="1" applyAlignment="1" applyProtection="1">
      <alignment horizontal="center" vertical="center" wrapText="1"/>
      <protection locked="0"/>
    </xf>
    <xf numFmtId="0" fontId="14" fillId="0" borderId="37"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15" borderId="22"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1" fontId="14" fillId="0" borderId="37" xfId="0" applyNumberFormat="1" applyFont="1" applyBorder="1" applyAlignment="1" applyProtection="1">
      <alignment horizontal="center" vertical="center"/>
      <protection locked="0"/>
    </xf>
    <xf numFmtId="1" fontId="14" fillId="0" borderId="35" xfId="0" applyNumberFormat="1" applyFont="1" applyBorder="1" applyAlignment="1" applyProtection="1">
      <alignment horizontal="center" vertical="center"/>
      <protection locked="0"/>
    </xf>
    <xf numFmtId="1" fontId="14" fillId="0" borderId="40" xfId="0" applyNumberFormat="1" applyFont="1" applyBorder="1" applyAlignment="1" applyProtection="1">
      <alignment horizontal="center" vertical="center"/>
      <protection locked="0"/>
    </xf>
    <xf numFmtId="1" fontId="15" fillId="13" borderId="6" xfId="0" applyNumberFormat="1" applyFont="1" applyFill="1" applyBorder="1" applyAlignment="1">
      <alignment horizontal="center" vertical="center" wrapText="1"/>
    </xf>
    <xf numFmtId="0" fontId="12" fillId="14" borderId="11" xfId="0" applyFont="1" applyFill="1" applyBorder="1" applyAlignment="1" applyProtection="1">
      <alignment horizontal="center" vertical="center" wrapText="1"/>
      <protection locked="0"/>
    </xf>
    <xf numFmtId="1" fontId="15" fillId="14" borderId="6" xfId="0" applyNumberFormat="1" applyFont="1" applyFill="1" applyBorder="1" applyAlignment="1">
      <alignment horizontal="center" vertical="center" wrapText="1"/>
    </xf>
    <xf numFmtId="0" fontId="8" fillId="25" borderId="33" xfId="0" applyFont="1" applyFill="1" applyBorder="1" applyAlignment="1">
      <alignment horizontal="left" vertical="top"/>
    </xf>
    <xf numFmtId="0" fontId="8" fillId="25" borderId="35" xfId="0" applyFont="1" applyFill="1" applyBorder="1" applyAlignment="1">
      <alignment horizontal="left" vertical="center" wrapText="1"/>
    </xf>
    <xf numFmtId="0" fontId="63" fillId="0" borderId="0" xfId="0" applyFont="1" applyAlignment="1">
      <alignment wrapText="1"/>
    </xf>
    <xf numFmtId="0" fontId="63" fillId="0" borderId="0" xfId="0" applyFont="1"/>
    <xf numFmtId="0" fontId="23" fillId="0" borderId="0" xfId="0" applyFont="1" applyAlignment="1">
      <alignment horizontal="center" vertical="center"/>
    </xf>
    <xf numFmtId="0" fontId="64" fillId="4" borderId="7" xfId="0" applyFont="1" applyFill="1" applyBorder="1" applyAlignment="1" applyProtection="1">
      <alignment horizontal="center" vertical="center" wrapText="1"/>
      <protection locked="0"/>
    </xf>
    <xf numFmtId="0" fontId="64" fillId="4" borderId="4" xfId="0" applyFont="1" applyFill="1" applyBorder="1" applyAlignment="1" applyProtection="1">
      <alignment horizontal="center" vertical="center" wrapText="1"/>
      <protection locked="0"/>
    </xf>
    <xf numFmtId="0" fontId="64" fillId="4" borderId="28" xfId="0" applyFont="1" applyFill="1" applyBorder="1" applyAlignment="1" applyProtection="1">
      <alignment horizontal="center" vertical="center" wrapText="1"/>
      <protection locked="0"/>
    </xf>
    <xf numFmtId="0" fontId="64" fillId="4" borderId="46" xfId="0" applyFont="1" applyFill="1" applyBorder="1" applyAlignment="1" applyProtection="1">
      <alignment horizontal="center" vertical="center" wrapText="1"/>
      <protection locked="0"/>
    </xf>
    <xf numFmtId="0" fontId="64" fillId="4" borderId="5" xfId="0" applyFont="1" applyFill="1" applyBorder="1" applyAlignment="1" applyProtection="1">
      <alignment horizontal="center" vertical="center" wrapText="1"/>
      <protection locked="0"/>
    </xf>
    <xf numFmtId="0" fontId="64" fillId="4" borderId="6" xfId="0" applyFont="1" applyFill="1" applyBorder="1" applyAlignment="1" applyProtection="1">
      <alignment horizontal="center" vertical="center" wrapText="1"/>
      <protection locked="0"/>
    </xf>
    <xf numFmtId="1" fontId="64" fillId="4" borderId="11" xfId="0" applyNumberFormat="1" applyFont="1" applyFill="1" applyBorder="1" applyAlignment="1">
      <alignment horizontal="center" vertical="center" wrapText="1"/>
    </xf>
    <xf numFmtId="0" fontId="2" fillId="24" borderId="24" xfId="0" applyFont="1" applyFill="1" applyBorder="1" applyAlignment="1">
      <alignment horizontal="center" vertical="top" wrapText="1"/>
    </xf>
    <xf numFmtId="0" fontId="2" fillId="24" borderId="25" xfId="0" applyFont="1" applyFill="1" applyBorder="1" applyAlignment="1">
      <alignment horizontal="center" vertical="top" wrapText="1"/>
    </xf>
    <xf numFmtId="0" fontId="2" fillId="24" borderId="26" xfId="0" applyFont="1" applyFill="1" applyBorder="1" applyAlignment="1">
      <alignment horizontal="center" vertical="top" wrapText="1"/>
    </xf>
    <xf numFmtId="0" fontId="51" fillId="7" borderId="24" xfId="0" applyFont="1" applyFill="1" applyBorder="1" applyAlignment="1">
      <alignment horizontal="center" vertical="center" wrapText="1"/>
    </xf>
    <xf numFmtId="0" fontId="51" fillId="7" borderId="25" xfId="0" applyFont="1" applyFill="1" applyBorder="1" applyAlignment="1">
      <alignment horizontal="center" vertical="center" wrapText="1"/>
    </xf>
    <xf numFmtId="0" fontId="51" fillId="7" borderId="26" xfId="0" applyFont="1" applyFill="1" applyBorder="1" applyAlignment="1">
      <alignment horizontal="center" vertical="center" wrapText="1"/>
    </xf>
    <xf numFmtId="0" fontId="16" fillId="24" borderId="24" xfId="0" applyFont="1" applyFill="1" applyBorder="1" applyAlignment="1">
      <alignment horizontal="left" vertical="top" wrapText="1"/>
    </xf>
    <xf numFmtId="0" fontId="16" fillId="24" borderId="25" xfId="0" applyFont="1" applyFill="1" applyBorder="1" applyAlignment="1">
      <alignment horizontal="left" vertical="top" wrapText="1"/>
    </xf>
    <xf numFmtId="0" fontId="16" fillId="24" borderId="26" xfId="0" applyFont="1" applyFill="1" applyBorder="1" applyAlignment="1">
      <alignment horizontal="left" vertical="top" wrapText="1"/>
    </xf>
    <xf numFmtId="0" fontId="52" fillId="24" borderId="24" xfId="0" applyFont="1" applyFill="1" applyBorder="1" applyAlignment="1">
      <alignment horizontal="left" vertical="top" wrapText="1"/>
    </xf>
    <xf numFmtId="14" fontId="18" fillId="3" borderId="24" xfId="0" applyNumberFormat="1" applyFont="1" applyFill="1" applyBorder="1" applyAlignment="1" applyProtection="1">
      <alignment horizontal="center" vertical="center"/>
      <protection locked="0"/>
    </xf>
    <xf numFmtId="0" fontId="18" fillId="3" borderId="26" xfId="0" applyFont="1" applyFill="1" applyBorder="1" applyAlignment="1" applyProtection="1">
      <alignment horizontal="center" vertical="center"/>
      <protection locked="0"/>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8" fillId="6" borderId="31" xfId="0" applyFont="1" applyFill="1" applyBorder="1" applyAlignment="1">
      <alignment horizontal="center" vertical="center" textRotation="90" wrapText="1"/>
    </xf>
    <xf numFmtId="0" fontId="8" fillId="6" borderId="32" xfId="0" applyFont="1" applyFill="1" applyBorder="1" applyAlignment="1">
      <alignment horizontal="center" vertical="center" textRotation="90" wrapText="1"/>
    </xf>
    <xf numFmtId="0" fontId="8" fillId="6" borderId="36" xfId="0" applyFont="1" applyFill="1" applyBorder="1" applyAlignment="1">
      <alignment horizontal="center" vertical="center" textRotation="90" wrapText="1"/>
    </xf>
    <xf numFmtId="0" fontId="64" fillId="4" borderId="8" xfId="0" applyFont="1" applyFill="1" applyBorder="1" applyAlignment="1" applyProtection="1">
      <alignment horizontal="center" vertical="center" wrapText="1"/>
      <protection locked="0"/>
    </xf>
    <xf numFmtId="0" fontId="64" fillId="4" borderId="12" xfId="0" applyFont="1" applyFill="1" applyBorder="1" applyAlignment="1" applyProtection="1">
      <alignment horizontal="center" vertical="center" wrapText="1"/>
      <protection locked="0"/>
    </xf>
    <xf numFmtId="166" fontId="64" fillId="4" borderId="8" xfId="0" applyNumberFormat="1" applyFont="1" applyFill="1" applyBorder="1" applyAlignment="1" applyProtection="1">
      <alignment horizontal="center" vertical="center" wrapText="1"/>
      <protection locked="0"/>
    </xf>
    <xf numFmtId="166" fontId="64" fillId="4" borderId="12" xfId="0" applyNumberFormat="1" applyFont="1" applyFill="1" applyBorder="1" applyAlignment="1" applyProtection="1">
      <alignment horizontal="center" vertical="center" wrapText="1"/>
      <protection locked="0"/>
    </xf>
    <xf numFmtId="166" fontId="64" fillId="4" borderId="48" xfId="0" applyNumberFormat="1" applyFont="1" applyFill="1" applyBorder="1" applyAlignment="1" applyProtection="1">
      <alignment horizontal="center" vertical="center" wrapText="1"/>
      <protection locked="0"/>
    </xf>
    <xf numFmtId="166" fontId="64" fillId="4" borderId="43" xfId="0" applyNumberFormat="1" applyFont="1" applyFill="1" applyBorder="1" applyAlignment="1" applyProtection="1">
      <alignment horizontal="center" vertical="center" wrapText="1"/>
      <protection locked="0"/>
    </xf>
    <xf numFmtId="164" fontId="64" fillId="4" borderId="8" xfId="0" applyNumberFormat="1" applyFont="1" applyFill="1" applyBorder="1" applyAlignment="1" applyProtection="1">
      <alignment horizontal="center" vertical="center" wrapText="1"/>
      <protection locked="0"/>
    </xf>
    <xf numFmtId="164" fontId="64" fillId="4" borderId="12" xfId="0" applyNumberFormat="1"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protection locked="0"/>
    </xf>
    <xf numFmtId="0" fontId="12" fillId="9" borderId="12" xfId="0" applyFont="1" applyFill="1" applyBorder="1" applyAlignment="1" applyProtection="1">
      <alignment horizontal="center" vertical="center"/>
      <protection locked="0"/>
    </xf>
    <xf numFmtId="166" fontId="12" fillId="9" borderId="48" xfId="0" applyNumberFormat="1" applyFont="1" applyFill="1" applyBorder="1" applyAlignment="1" applyProtection="1">
      <alignment horizontal="center" vertical="center"/>
      <protection locked="0"/>
    </xf>
    <xf numFmtId="166" fontId="12" fillId="9" borderId="43" xfId="0" applyNumberFormat="1" applyFont="1" applyFill="1" applyBorder="1" applyAlignment="1" applyProtection="1">
      <alignment horizontal="center" vertical="center"/>
      <protection locked="0"/>
    </xf>
    <xf numFmtId="0" fontId="64" fillId="5" borderId="13" xfId="0" applyFont="1" applyFill="1" applyBorder="1" applyAlignment="1" applyProtection="1">
      <alignment horizontal="center" vertical="center" wrapText="1"/>
      <protection locked="0"/>
    </xf>
    <xf numFmtId="0" fontId="64" fillId="5" borderId="12" xfId="0" applyFont="1" applyFill="1" applyBorder="1" applyAlignment="1" applyProtection="1">
      <alignment horizontal="center" vertical="center" wrapText="1"/>
      <protection locked="0"/>
    </xf>
    <xf numFmtId="0" fontId="64" fillId="5" borderId="41" xfId="0" applyFont="1" applyFill="1" applyBorder="1" applyAlignment="1" applyProtection="1">
      <alignment horizontal="center" vertical="center" wrapText="1"/>
      <protection locked="0"/>
    </xf>
    <xf numFmtId="0" fontId="64" fillId="5" borderId="45" xfId="0" applyFont="1" applyFill="1" applyBorder="1" applyAlignment="1" applyProtection="1">
      <alignment horizontal="center" vertical="center" wrapText="1"/>
      <protection locked="0"/>
    </xf>
    <xf numFmtId="0" fontId="26" fillId="10" borderId="24" xfId="0" applyFont="1" applyFill="1" applyBorder="1" applyAlignment="1">
      <alignment horizontal="center" vertical="center" wrapText="1"/>
    </xf>
    <xf numFmtId="0" fontId="26" fillId="10" borderId="26" xfId="0" applyFont="1" applyFill="1" applyBorder="1" applyAlignment="1">
      <alignment horizontal="center" vertical="center" wrapText="1"/>
    </xf>
    <xf numFmtId="166" fontId="64" fillId="5" borderId="71" xfId="0" applyNumberFormat="1" applyFont="1" applyFill="1" applyBorder="1" applyAlignment="1" applyProtection="1">
      <alignment horizontal="center" vertical="center" wrapText="1"/>
      <protection locked="0"/>
    </xf>
    <xf numFmtId="166" fontId="64" fillId="5" borderId="43" xfId="0" applyNumberFormat="1" applyFont="1" applyFill="1" applyBorder="1" applyAlignment="1" applyProtection="1">
      <alignment horizontal="center" vertical="center" wrapText="1"/>
      <protection locked="0"/>
    </xf>
    <xf numFmtId="0" fontId="33" fillId="6" borderId="24" xfId="0" applyFont="1" applyFill="1" applyBorder="1" applyAlignment="1">
      <alignment horizontal="center" vertical="center"/>
    </xf>
    <xf numFmtId="0" fontId="33" fillId="6" borderId="25" xfId="0" applyFont="1" applyFill="1" applyBorder="1" applyAlignment="1">
      <alignment horizontal="center" vertical="center"/>
    </xf>
    <xf numFmtId="0" fontId="33" fillId="6" borderId="26" xfId="0" applyFont="1" applyFill="1" applyBorder="1" applyAlignment="1">
      <alignment horizontal="center" vertical="center"/>
    </xf>
    <xf numFmtId="0" fontId="12" fillId="13" borderId="8" xfId="0" applyFont="1" applyFill="1" applyBorder="1" applyAlignment="1" applyProtection="1">
      <alignment horizontal="center" vertical="center"/>
      <protection locked="0"/>
    </xf>
    <xf numFmtId="0" fontId="12" fillId="13" borderId="12" xfId="0" applyFont="1" applyFill="1" applyBorder="1" applyAlignment="1" applyProtection="1">
      <alignment horizontal="center" vertical="center"/>
      <protection locked="0"/>
    </xf>
    <xf numFmtId="0" fontId="26" fillId="7" borderId="41" xfId="0" applyFont="1" applyFill="1" applyBorder="1" applyAlignment="1">
      <alignment horizontal="center" vertical="center" wrapText="1"/>
    </xf>
    <xf numFmtId="0" fontId="26" fillId="7" borderId="42" xfId="0" applyFont="1" applyFill="1" applyBorder="1" applyAlignment="1">
      <alignment horizontal="center" vertical="center" wrapText="1"/>
    </xf>
    <xf numFmtId="165" fontId="64" fillId="4" borderId="8" xfId="0" applyNumberFormat="1" applyFont="1" applyFill="1" applyBorder="1" applyAlignment="1" applyProtection="1">
      <alignment horizontal="center" vertical="center" wrapText="1"/>
      <protection locked="0"/>
    </xf>
    <xf numFmtId="165" fontId="64" fillId="4" borderId="12" xfId="0" applyNumberFormat="1" applyFont="1" applyFill="1" applyBorder="1" applyAlignment="1" applyProtection="1">
      <alignment horizontal="center" vertical="center" wrapText="1"/>
      <protection locked="0"/>
    </xf>
    <xf numFmtId="0" fontId="26" fillId="11" borderId="41" xfId="0" applyFont="1" applyFill="1" applyBorder="1" applyAlignment="1">
      <alignment horizontal="center" vertical="center" wrapText="1"/>
    </xf>
    <xf numFmtId="0" fontId="26" fillId="11" borderId="42" xfId="0" applyFont="1" applyFill="1" applyBorder="1" applyAlignment="1">
      <alignment horizontal="center" vertical="center" wrapText="1"/>
    </xf>
    <xf numFmtId="166" fontId="12" fillId="9" borderId="8" xfId="0" applyNumberFormat="1" applyFont="1" applyFill="1" applyBorder="1" applyAlignment="1" applyProtection="1">
      <alignment horizontal="center" vertical="center"/>
      <protection locked="0"/>
    </xf>
    <xf numFmtId="166" fontId="12" fillId="9" borderId="12" xfId="0" applyNumberFormat="1" applyFont="1" applyFill="1" applyBorder="1" applyAlignment="1" applyProtection="1">
      <alignment horizontal="center" vertical="center"/>
      <protection locked="0"/>
    </xf>
    <xf numFmtId="166" fontId="12" fillId="13" borderId="8" xfId="0" applyNumberFormat="1" applyFont="1" applyFill="1" applyBorder="1" applyAlignment="1" applyProtection="1">
      <alignment horizontal="center" vertical="center"/>
      <protection locked="0"/>
    </xf>
    <xf numFmtId="166" fontId="12" fillId="13" borderId="12" xfId="0" applyNumberFormat="1" applyFont="1" applyFill="1" applyBorder="1" applyAlignment="1" applyProtection="1">
      <alignment horizontal="center" vertical="center"/>
      <protection locked="0"/>
    </xf>
    <xf numFmtId="164" fontId="12" fillId="13" borderId="8" xfId="0" applyNumberFormat="1" applyFont="1" applyFill="1" applyBorder="1" applyAlignment="1" applyProtection="1">
      <alignment horizontal="center" vertical="center"/>
      <protection locked="0"/>
    </xf>
    <xf numFmtId="164" fontId="12" fillId="13" borderId="12" xfId="0" applyNumberFormat="1" applyFont="1" applyFill="1" applyBorder="1" applyAlignment="1" applyProtection="1">
      <alignment horizontal="center" vertical="center"/>
      <protection locked="0"/>
    </xf>
    <xf numFmtId="0" fontId="12" fillId="14" borderId="8" xfId="0" applyFont="1" applyFill="1" applyBorder="1" applyAlignment="1" applyProtection="1">
      <alignment horizontal="center" vertical="center"/>
      <protection locked="0"/>
    </xf>
    <xf numFmtId="0" fontId="12" fillId="14" borderId="12" xfId="0" applyFont="1" applyFill="1" applyBorder="1" applyAlignment="1" applyProtection="1">
      <alignment horizontal="center" vertical="center"/>
      <protection locked="0"/>
    </xf>
    <xf numFmtId="164" fontId="12" fillId="14" borderId="8" xfId="0" applyNumberFormat="1" applyFont="1" applyFill="1" applyBorder="1" applyAlignment="1" applyProtection="1">
      <alignment horizontal="center" vertical="center"/>
      <protection locked="0"/>
    </xf>
    <xf numFmtId="164" fontId="12" fillId="14" borderId="12" xfId="0" applyNumberFormat="1" applyFont="1" applyFill="1" applyBorder="1" applyAlignment="1" applyProtection="1">
      <alignment horizontal="center" vertical="center"/>
      <protection locked="0"/>
    </xf>
    <xf numFmtId="0" fontId="26" fillId="8" borderId="41" xfId="0" applyFont="1" applyFill="1" applyBorder="1" applyAlignment="1">
      <alignment horizontal="center" vertical="center" wrapText="1"/>
    </xf>
    <xf numFmtId="0" fontId="26" fillId="8" borderId="42" xfId="0" applyFont="1" applyFill="1" applyBorder="1" applyAlignment="1">
      <alignment horizontal="center" vertical="center" wrapText="1"/>
    </xf>
    <xf numFmtId="164" fontId="12" fillId="9" borderId="8" xfId="0" applyNumberFormat="1" applyFont="1" applyFill="1" applyBorder="1" applyAlignment="1" applyProtection="1">
      <alignment horizontal="center" vertical="center"/>
      <protection locked="0"/>
    </xf>
    <xf numFmtId="164" fontId="12" fillId="9" borderId="12" xfId="0" applyNumberFormat="1" applyFont="1" applyFill="1" applyBorder="1" applyAlignment="1" applyProtection="1">
      <alignment horizontal="center" vertical="center"/>
      <protection locked="0"/>
    </xf>
    <xf numFmtId="166" fontId="12" fillId="13" borderId="48" xfId="0" applyNumberFormat="1" applyFont="1" applyFill="1" applyBorder="1" applyAlignment="1" applyProtection="1">
      <alignment horizontal="center" vertical="center"/>
      <protection locked="0"/>
    </xf>
    <xf numFmtId="166" fontId="12" fillId="13" borderId="43" xfId="0" applyNumberFormat="1" applyFont="1" applyFill="1" applyBorder="1" applyAlignment="1" applyProtection="1">
      <alignment horizontal="center" vertical="center"/>
      <protection locked="0"/>
    </xf>
    <xf numFmtId="166" fontId="12" fillId="14" borderId="48" xfId="0" applyNumberFormat="1" applyFont="1" applyFill="1" applyBorder="1" applyAlignment="1" applyProtection="1">
      <alignment horizontal="center" vertical="center"/>
      <protection locked="0"/>
    </xf>
    <xf numFmtId="166" fontId="12" fillId="14" borderId="43" xfId="0" applyNumberFormat="1" applyFont="1" applyFill="1" applyBorder="1" applyAlignment="1" applyProtection="1">
      <alignment horizontal="center" vertical="center"/>
      <protection locked="0"/>
    </xf>
    <xf numFmtId="165" fontId="12" fillId="9" borderId="48" xfId="0" applyNumberFormat="1" applyFont="1" applyFill="1" applyBorder="1" applyAlignment="1" applyProtection="1">
      <alignment horizontal="center" vertical="center"/>
      <protection locked="0"/>
    </xf>
    <xf numFmtId="165" fontId="12" fillId="9" borderId="43" xfId="0" applyNumberFormat="1" applyFont="1" applyFill="1" applyBorder="1" applyAlignment="1" applyProtection="1">
      <alignment horizontal="center" vertical="center"/>
      <protection locked="0"/>
    </xf>
    <xf numFmtId="165" fontId="12" fillId="9" borderId="8" xfId="0" applyNumberFormat="1" applyFont="1" applyFill="1" applyBorder="1" applyAlignment="1" applyProtection="1">
      <alignment horizontal="center" vertical="center"/>
      <protection locked="0"/>
    </xf>
    <xf numFmtId="165" fontId="12" fillId="9" borderId="12" xfId="0" applyNumberFormat="1" applyFont="1" applyFill="1" applyBorder="1" applyAlignment="1" applyProtection="1">
      <alignment horizontal="center" vertical="center"/>
      <protection locked="0"/>
    </xf>
    <xf numFmtId="165" fontId="12" fillId="13" borderId="8" xfId="0" applyNumberFormat="1" applyFont="1" applyFill="1" applyBorder="1" applyAlignment="1" applyProtection="1">
      <alignment horizontal="center" vertical="center"/>
      <protection locked="0"/>
    </xf>
    <xf numFmtId="165" fontId="12" fillId="13" borderId="12" xfId="0" applyNumberFormat="1" applyFont="1" applyFill="1" applyBorder="1" applyAlignment="1" applyProtection="1">
      <alignment horizontal="center" vertical="center"/>
      <protection locked="0"/>
    </xf>
    <xf numFmtId="0" fontId="45" fillId="6" borderId="24" xfId="0" applyFont="1" applyFill="1" applyBorder="1" applyAlignment="1">
      <alignment horizontal="center" vertical="center" wrapText="1"/>
    </xf>
    <xf numFmtId="0" fontId="45" fillId="6" borderId="25" xfId="0" applyFont="1" applyFill="1" applyBorder="1" applyAlignment="1">
      <alignment horizontal="center" vertical="center" wrapText="1"/>
    </xf>
    <xf numFmtId="0" fontId="45" fillId="6" borderId="26" xfId="0" applyFont="1" applyFill="1" applyBorder="1" applyAlignment="1">
      <alignment horizontal="center" vertical="center" wrapText="1"/>
    </xf>
    <xf numFmtId="0" fontId="41" fillId="3" borderId="24" xfId="0" applyFont="1" applyFill="1" applyBorder="1" applyAlignment="1" applyProtection="1">
      <alignment horizontal="center" vertical="center"/>
      <protection locked="0"/>
    </xf>
    <xf numFmtId="0" fontId="41" fillId="3" borderId="25" xfId="0" applyFont="1" applyFill="1" applyBorder="1" applyAlignment="1" applyProtection="1">
      <alignment horizontal="center" vertical="center"/>
      <protection locked="0"/>
    </xf>
    <xf numFmtId="0" fontId="41" fillId="3" borderId="26" xfId="0" applyFont="1" applyFill="1" applyBorder="1" applyAlignment="1" applyProtection="1">
      <alignment horizontal="center" vertical="center"/>
      <protection locked="0"/>
    </xf>
    <xf numFmtId="0" fontId="44" fillId="6" borderId="24" xfId="0" applyFont="1" applyFill="1" applyBorder="1" applyAlignment="1">
      <alignment horizontal="center" vertical="center"/>
    </xf>
    <xf numFmtId="0" fontId="44" fillId="6" borderId="25" xfId="0" applyFont="1" applyFill="1" applyBorder="1" applyAlignment="1">
      <alignment horizontal="center" vertical="center"/>
    </xf>
    <xf numFmtId="0" fontId="44" fillId="6" borderId="26" xfId="0" applyFont="1" applyFill="1" applyBorder="1" applyAlignment="1">
      <alignment horizontal="center" vertical="center"/>
    </xf>
    <xf numFmtId="165" fontId="12" fillId="5" borderId="49" xfId="1" applyNumberFormat="1" applyFont="1" applyFill="1" applyBorder="1" applyAlignment="1" applyProtection="1">
      <alignment horizontal="center" vertical="center" wrapText="1"/>
      <protection locked="0"/>
    </xf>
    <xf numFmtId="165" fontId="12" fillId="5" borderId="43" xfId="1" applyNumberFormat="1" applyFont="1" applyFill="1" applyBorder="1" applyAlignment="1" applyProtection="1">
      <alignment horizontal="center" vertical="center" wrapText="1"/>
      <protection locked="0"/>
    </xf>
    <xf numFmtId="164" fontId="12" fillId="5" borderId="9" xfId="0" applyNumberFormat="1" applyFont="1" applyFill="1" applyBorder="1" applyAlignment="1" applyProtection="1">
      <alignment horizontal="center" vertical="center" wrapText="1"/>
      <protection locked="0"/>
    </xf>
    <xf numFmtId="164" fontId="12" fillId="5" borderId="12" xfId="0" applyNumberFormat="1" applyFont="1" applyFill="1" applyBorder="1" applyAlignment="1" applyProtection="1">
      <alignment horizontal="center" vertical="center" wrapText="1"/>
      <protection locked="0"/>
    </xf>
    <xf numFmtId="0" fontId="12" fillId="5" borderId="9" xfId="0" applyFont="1" applyFill="1" applyBorder="1" applyAlignment="1" applyProtection="1">
      <alignment horizontal="center" vertical="center" wrapText="1"/>
      <protection locked="0"/>
    </xf>
    <xf numFmtId="0" fontId="12" fillId="5" borderId="12" xfId="0" applyFont="1" applyFill="1" applyBorder="1" applyAlignment="1" applyProtection="1">
      <alignment horizontal="center" vertical="center" wrapText="1"/>
      <protection locked="0"/>
    </xf>
    <xf numFmtId="165" fontId="12" fillId="5" borderId="13" xfId="0" applyNumberFormat="1" applyFont="1" applyFill="1" applyBorder="1" applyAlignment="1" applyProtection="1">
      <alignment horizontal="center" vertical="center" wrapText="1"/>
      <protection locked="0"/>
    </xf>
    <xf numFmtId="165" fontId="12" fillId="5" borderId="12" xfId="0" applyNumberFormat="1" applyFont="1" applyFill="1" applyBorder="1" applyAlignment="1" applyProtection="1">
      <alignment horizontal="center" vertical="center" wrapText="1"/>
      <protection locked="0"/>
    </xf>
    <xf numFmtId="165" fontId="64" fillId="4" borderId="48" xfId="0" applyNumberFormat="1" applyFont="1" applyFill="1" applyBorder="1" applyAlignment="1" applyProtection="1">
      <alignment horizontal="center" vertical="center" wrapText="1"/>
      <protection locked="0"/>
    </xf>
    <xf numFmtId="165" fontId="64" fillId="4" borderId="43" xfId="0" applyNumberFormat="1" applyFont="1" applyFill="1" applyBorder="1" applyAlignment="1" applyProtection="1">
      <alignment horizontal="center" vertical="center" wrapText="1"/>
      <protection locked="0"/>
    </xf>
    <xf numFmtId="0" fontId="26" fillId="12" borderId="41" xfId="0" applyFont="1" applyFill="1" applyBorder="1" applyAlignment="1">
      <alignment horizontal="center" vertical="center" wrapText="1"/>
    </xf>
    <xf numFmtId="0" fontId="26" fillId="12" borderId="42" xfId="0" applyFont="1" applyFill="1" applyBorder="1" applyAlignment="1">
      <alignment horizontal="center" vertical="center" wrapText="1"/>
    </xf>
    <xf numFmtId="165" fontId="12" fillId="14" borderId="48" xfId="0" applyNumberFormat="1" applyFont="1" applyFill="1" applyBorder="1" applyAlignment="1" applyProtection="1">
      <alignment horizontal="center" vertical="center"/>
      <protection locked="0"/>
    </xf>
    <xf numFmtId="165" fontId="12" fillId="14" borderId="43" xfId="0" applyNumberFormat="1" applyFont="1" applyFill="1" applyBorder="1" applyAlignment="1" applyProtection="1">
      <alignment horizontal="center" vertical="center"/>
      <protection locked="0"/>
    </xf>
    <xf numFmtId="165" fontId="12" fillId="14" borderId="8" xfId="0" applyNumberFormat="1" applyFont="1" applyFill="1" applyBorder="1" applyAlignment="1" applyProtection="1">
      <alignment horizontal="center" vertical="center"/>
      <protection locked="0"/>
    </xf>
    <xf numFmtId="165" fontId="12" fillId="14" borderId="12" xfId="0" applyNumberFormat="1" applyFont="1" applyFill="1" applyBorder="1" applyAlignment="1" applyProtection="1">
      <alignment horizontal="center" vertical="center"/>
      <protection locked="0"/>
    </xf>
    <xf numFmtId="165" fontId="12" fillId="13" borderId="48" xfId="0" applyNumberFormat="1" applyFont="1" applyFill="1" applyBorder="1" applyAlignment="1" applyProtection="1">
      <alignment horizontal="center" vertical="center"/>
      <protection locked="0"/>
    </xf>
    <xf numFmtId="165" fontId="12" fillId="13" borderId="43" xfId="0" applyNumberFormat="1" applyFont="1" applyFill="1" applyBorder="1" applyAlignment="1" applyProtection="1">
      <alignment horizontal="center" vertical="center"/>
      <protection locked="0"/>
    </xf>
    <xf numFmtId="0" fontId="20" fillId="3" borderId="31" xfId="0" applyFont="1" applyFill="1" applyBorder="1" applyAlignment="1">
      <alignment horizontal="center" vertical="center" textRotation="90"/>
    </xf>
    <xf numFmtId="0" fontId="20" fillId="3" borderId="32" xfId="0" applyFont="1" applyFill="1" applyBorder="1" applyAlignment="1">
      <alignment horizontal="center" vertical="center" textRotation="90"/>
    </xf>
    <xf numFmtId="0" fontId="20" fillId="3" borderId="36" xfId="0" applyFont="1" applyFill="1" applyBorder="1" applyAlignment="1">
      <alignment horizontal="center" vertical="center" textRotation="90"/>
    </xf>
    <xf numFmtId="0" fontId="29" fillId="0" borderId="17" xfId="0" applyFont="1" applyBorder="1" applyAlignment="1" applyProtection="1">
      <alignment horizontal="left" vertical="top" wrapText="1"/>
      <protection locked="0"/>
    </xf>
    <xf numFmtId="0" fontId="29" fillId="0" borderId="66" xfId="0" applyFont="1" applyBorder="1" applyAlignment="1" applyProtection="1">
      <alignment horizontal="left" vertical="top" wrapText="1"/>
      <protection locked="0"/>
    </xf>
    <xf numFmtId="0" fontId="29" fillId="0" borderId="18" xfId="0" applyFont="1" applyBorder="1" applyAlignment="1" applyProtection="1">
      <alignment horizontal="left" vertical="top" wrapText="1"/>
      <protection locked="0"/>
    </xf>
    <xf numFmtId="0" fontId="29" fillId="0" borderId="21" xfId="0" applyFont="1" applyBorder="1" applyAlignment="1" applyProtection="1">
      <alignment horizontal="left" vertical="top" wrapText="1"/>
      <protection locked="0"/>
    </xf>
    <xf numFmtId="0" fontId="29" fillId="0" borderId="0" xfId="0" applyFont="1" applyBorder="1" applyAlignment="1" applyProtection="1">
      <alignment horizontal="left" vertical="top" wrapText="1"/>
      <protection locked="0"/>
    </xf>
    <xf numFmtId="0" fontId="29" fillId="0" borderId="67" xfId="0" applyFont="1" applyBorder="1" applyAlignment="1" applyProtection="1">
      <alignment horizontal="left" vertical="top" wrapText="1"/>
      <protection locked="0"/>
    </xf>
    <xf numFmtId="0" fontId="29" fillId="0" borderId="38" xfId="0" applyFont="1" applyBorder="1" applyAlignment="1" applyProtection="1">
      <alignment horizontal="left" vertical="top" wrapText="1"/>
      <protection locked="0"/>
    </xf>
    <xf numFmtId="0" fontId="29" fillId="0" borderId="68" xfId="0" applyFont="1" applyBorder="1" applyAlignment="1" applyProtection="1">
      <alignment horizontal="left" vertical="top" wrapText="1"/>
      <protection locked="0"/>
    </xf>
    <xf numFmtId="0" fontId="29" fillId="0" borderId="39" xfId="0" applyFont="1" applyBorder="1" applyAlignment="1" applyProtection="1">
      <alignment horizontal="left" vertical="top" wrapText="1"/>
      <protection locked="0"/>
    </xf>
    <xf numFmtId="0" fontId="19" fillId="14" borderId="24" xfId="0" applyFont="1" applyFill="1" applyBorder="1" applyAlignment="1">
      <alignment horizontal="center" vertical="center"/>
    </xf>
    <xf numFmtId="0" fontId="19" fillId="14" borderId="25" xfId="0" applyFont="1" applyFill="1" applyBorder="1" applyAlignment="1">
      <alignment horizontal="center" vertical="center"/>
    </xf>
    <xf numFmtId="0" fontId="19" fillId="14" borderId="26" xfId="0" applyFont="1" applyFill="1" applyBorder="1" applyAlignment="1">
      <alignment horizontal="center" vertical="center"/>
    </xf>
    <xf numFmtId="0" fontId="17" fillId="14" borderId="31" xfId="0" applyFont="1" applyFill="1" applyBorder="1" applyAlignment="1">
      <alignment horizontal="center"/>
    </xf>
    <xf numFmtId="0" fontId="17" fillId="14" borderId="36" xfId="0" applyFont="1" applyFill="1" applyBorder="1" applyAlignment="1">
      <alignment horizontal="center"/>
    </xf>
    <xf numFmtId="0" fontId="19" fillId="3" borderId="24" xfId="0" applyFont="1" applyFill="1" applyBorder="1" applyAlignment="1">
      <alignment horizontal="center" vertical="center"/>
    </xf>
    <xf numFmtId="0" fontId="19" fillId="3" borderId="25" xfId="0" applyFont="1" applyFill="1" applyBorder="1" applyAlignment="1">
      <alignment horizontal="center" vertical="center"/>
    </xf>
    <xf numFmtId="0" fontId="19" fillId="3" borderId="26" xfId="0" applyFont="1" applyFill="1" applyBorder="1" applyAlignment="1">
      <alignment horizontal="center" vertical="center"/>
    </xf>
    <xf numFmtId="0" fontId="27" fillId="10" borderId="31" xfId="0" applyFont="1" applyFill="1" applyBorder="1" applyAlignment="1">
      <alignment horizontal="center" vertical="center"/>
    </xf>
    <xf numFmtId="0" fontId="27" fillId="10" borderId="32" xfId="0" applyFont="1" applyFill="1" applyBorder="1" applyAlignment="1">
      <alignment horizontal="center" vertical="center"/>
    </xf>
    <xf numFmtId="0" fontId="27" fillId="7" borderId="17" xfId="0" applyFont="1" applyFill="1" applyBorder="1" applyAlignment="1">
      <alignment horizontal="center" vertical="center" wrapText="1"/>
    </xf>
    <xf numFmtId="0" fontId="27" fillId="7" borderId="21" xfId="0" applyFont="1" applyFill="1" applyBorder="1" applyAlignment="1">
      <alignment horizontal="center" vertical="center" wrapText="1"/>
    </xf>
    <xf numFmtId="0" fontId="27" fillId="8" borderId="17" xfId="0" applyFont="1" applyFill="1" applyBorder="1" applyAlignment="1">
      <alignment horizontal="center" vertical="center" wrapText="1"/>
    </xf>
    <xf numFmtId="0" fontId="27" fillId="8" borderId="21" xfId="0" applyFont="1" applyFill="1" applyBorder="1" applyAlignment="1">
      <alignment horizontal="center" vertical="center" wrapText="1"/>
    </xf>
    <xf numFmtId="0" fontId="27" fillId="11" borderId="17" xfId="0" applyFont="1" applyFill="1" applyBorder="1" applyAlignment="1">
      <alignment horizontal="center" vertical="center" wrapText="1"/>
    </xf>
    <xf numFmtId="0" fontId="27" fillId="11" borderId="21" xfId="0" applyFont="1" applyFill="1" applyBorder="1" applyAlignment="1">
      <alignment horizontal="center" vertical="center" wrapText="1"/>
    </xf>
    <xf numFmtId="0" fontId="18" fillId="14" borderId="13" xfId="0" applyFont="1" applyFill="1" applyBorder="1" applyAlignment="1">
      <alignment horizontal="center" vertical="center" wrapText="1"/>
    </xf>
    <xf numFmtId="0" fontId="18" fillId="14" borderId="9" xfId="0" applyFont="1" applyFill="1" applyBorder="1" applyAlignment="1">
      <alignment horizontal="center" vertical="center" wrapText="1"/>
    </xf>
    <xf numFmtId="0" fontId="18" fillId="14" borderId="12" xfId="0" applyFont="1" applyFill="1" applyBorder="1" applyAlignment="1">
      <alignment horizontal="center" vertical="center" wrapText="1"/>
    </xf>
    <xf numFmtId="0" fontId="9" fillId="12" borderId="17" xfId="0" applyFont="1" applyFill="1" applyBorder="1" applyAlignment="1">
      <alignment horizontal="center" vertical="center" wrapText="1"/>
    </xf>
    <xf numFmtId="0" fontId="9" fillId="12" borderId="21" xfId="0" applyFont="1" applyFill="1" applyBorder="1" applyAlignment="1">
      <alignment horizontal="center" vertical="center" wrapText="1"/>
    </xf>
    <xf numFmtId="0" fontId="18" fillId="9" borderId="13"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18" fillId="9" borderId="14" xfId="0" applyFont="1" applyFill="1" applyBorder="1" applyAlignment="1">
      <alignment horizontal="center" vertical="center" wrapText="1"/>
    </xf>
    <xf numFmtId="0" fontId="9" fillId="11" borderId="41" xfId="0" applyFont="1" applyFill="1" applyBorder="1" applyAlignment="1">
      <alignment horizontal="center" vertical="center"/>
    </xf>
    <xf numFmtId="0" fontId="9" fillId="11" borderId="51" xfId="0" applyFont="1" applyFill="1" applyBorder="1" applyAlignment="1">
      <alignment horizontal="center" vertical="center"/>
    </xf>
    <xf numFmtId="0" fontId="9" fillId="11" borderId="42" xfId="0" applyFont="1" applyFill="1" applyBorder="1" applyAlignment="1">
      <alignment horizontal="center" vertical="center"/>
    </xf>
    <xf numFmtId="0" fontId="41" fillId="8" borderId="31" xfId="0" applyFont="1" applyFill="1" applyBorder="1" applyAlignment="1">
      <alignment horizontal="center" vertical="center" wrapText="1"/>
    </xf>
    <xf numFmtId="0" fontId="41" fillId="8" borderId="36"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8" fillId="14"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2"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9" fillId="12" borderId="41" xfId="0" applyFont="1" applyFill="1" applyBorder="1" applyAlignment="1">
      <alignment horizontal="center" vertical="center"/>
    </xf>
    <xf numFmtId="0" fontId="9" fillId="12" borderId="51" xfId="0" applyFont="1" applyFill="1" applyBorder="1" applyAlignment="1">
      <alignment horizontal="center" vertical="center"/>
    </xf>
    <xf numFmtId="0" fontId="9" fillId="12" borderId="42" xfId="0" applyFont="1" applyFill="1" applyBorder="1" applyAlignment="1">
      <alignment horizontal="center" vertical="center"/>
    </xf>
    <xf numFmtId="0" fontId="41" fillId="11" borderId="31" xfId="0" applyFont="1" applyFill="1" applyBorder="1" applyAlignment="1">
      <alignment horizontal="center" vertical="center" wrapText="1"/>
    </xf>
    <xf numFmtId="0" fontId="41" fillId="11" borderId="36" xfId="0" applyFont="1" applyFill="1" applyBorder="1" applyAlignment="1">
      <alignment horizontal="center" vertical="center" wrapText="1"/>
    </xf>
    <xf numFmtId="0" fontId="9" fillId="10" borderId="41" xfId="0" applyFont="1" applyFill="1" applyBorder="1" applyAlignment="1">
      <alignment horizontal="center" vertical="center"/>
    </xf>
    <xf numFmtId="0" fontId="9" fillId="10" borderId="51" xfId="0" applyFont="1" applyFill="1" applyBorder="1" applyAlignment="1">
      <alignment horizontal="center" vertical="center"/>
    </xf>
    <xf numFmtId="0" fontId="9" fillId="10" borderId="42" xfId="0" applyFont="1" applyFill="1" applyBorder="1" applyAlignment="1">
      <alignment horizontal="center" vertical="center"/>
    </xf>
    <xf numFmtId="0" fontId="18" fillId="5" borderId="13"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28" fillId="18" borderId="24" xfId="0" applyFont="1" applyFill="1" applyBorder="1" applyAlignment="1">
      <alignment horizontal="center" vertical="center" wrapText="1"/>
    </xf>
    <xf numFmtId="0" fontId="28" fillId="18" borderId="25" xfId="0" applyFont="1" applyFill="1" applyBorder="1" applyAlignment="1">
      <alignment horizontal="center" vertical="center" wrapText="1"/>
    </xf>
    <xf numFmtId="0" fontId="28" fillId="18" borderId="26" xfId="0" applyFont="1" applyFill="1" applyBorder="1" applyAlignment="1">
      <alignment horizontal="center" vertical="center" wrapText="1"/>
    </xf>
    <xf numFmtId="0" fontId="41" fillId="3" borderId="24" xfId="0" applyFont="1" applyFill="1" applyBorder="1" applyAlignment="1">
      <alignment horizontal="center" vertical="center"/>
    </xf>
    <xf numFmtId="0" fontId="41" fillId="3" borderId="26" xfId="0" applyFont="1" applyFill="1" applyBorder="1" applyAlignment="1">
      <alignment horizontal="center" vertical="center"/>
    </xf>
    <xf numFmtId="0" fontId="41" fillId="12" borderId="31" xfId="0" applyFont="1" applyFill="1" applyBorder="1" applyAlignment="1">
      <alignment horizontal="center" vertical="center" wrapText="1"/>
    </xf>
    <xf numFmtId="0" fontId="41" fillId="12" borderId="36" xfId="0" applyFont="1" applyFill="1" applyBorder="1" applyAlignment="1">
      <alignment horizontal="center" vertical="center" wrapText="1"/>
    </xf>
    <xf numFmtId="0" fontId="9" fillId="7" borderId="41" xfId="0" applyFont="1" applyFill="1" applyBorder="1" applyAlignment="1">
      <alignment horizontal="center" vertical="center"/>
    </xf>
    <xf numFmtId="0" fontId="9" fillId="7" borderId="51" xfId="0" applyFont="1" applyFill="1" applyBorder="1" applyAlignment="1">
      <alignment horizontal="center" vertical="center"/>
    </xf>
    <xf numFmtId="0" fontId="9" fillId="7" borderId="42" xfId="0" applyFont="1" applyFill="1" applyBorder="1" applyAlignment="1">
      <alignment horizontal="center" vertical="center"/>
    </xf>
    <xf numFmtId="0" fontId="41" fillId="10" borderId="31" xfId="0" applyFont="1" applyFill="1" applyBorder="1" applyAlignment="1">
      <alignment horizontal="center" vertical="center" wrapText="1"/>
    </xf>
    <xf numFmtId="0" fontId="41" fillId="10" borderId="36"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9" fillId="8" borderId="41" xfId="0" applyFont="1" applyFill="1" applyBorder="1" applyAlignment="1">
      <alignment horizontal="center" vertical="center"/>
    </xf>
    <xf numFmtId="0" fontId="9" fillId="8" borderId="51" xfId="0" applyFont="1" applyFill="1" applyBorder="1" applyAlignment="1">
      <alignment horizontal="center" vertical="center"/>
    </xf>
    <xf numFmtId="0" fontId="9" fillId="8" borderId="42" xfId="0" applyFont="1" applyFill="1" applyBorder="1" applyAlignment="1">
      <alignment horizontal="center" vertical="center"/>
    </xf>
    <xf numFmtId="0" fontId="41" fillId="7" borderId="31" xfId="0" applyFont="1" applyFill="1" applyBorder="1" applyAlignment="1">
      <alignment horizontal="center" vertical="center" wrapText="1"/>
    </xf>
    <xf numFmtId="0" fontId="41" fillId="7" borderId="36" xfId="0" applyFont="1" applyFill="1" applyBorder="1" applyAlignment="1">
      <alignment horizontal="center" vertical="center" wrapText="1"/>
    </xf>
    <xf numFmtId="0" fontId="28" fillId="21" borderId="24" xfId="0" applyFont="1" applyFill="1" applyBorder="1" applyAlignment="1">
      <alignment horizontal="center" vertical="center" wrapText="1"/>
    </xf>
    <xf numFmtId="0" fontId="28" fillId="21" borderId="25" xfId="0" applyFont="1" applyFill="1" applyBorder="1" applyAlignment="1">
      <alignment horizontal="center" vertical="center" wrapText="1"/>
    </xf>
    <xf numFmtId="0" fontId="28" fillId="21" borderId="26" xfId="0" applyFont="1" applyFill="1" applyBorder="1" applyAlignment="1">
      <alignment horizontal="center" vertical="center" wrapText="1"/>
    </xf>
    <xf numFmtId="0" fontId="18" fillId="3" borderId="24" xfId="0" applyFont="1" applyFill="1" applyBorder="1" applyAlignment="1">
      <alignment horizontal="center" vertical="center"/>
    </xf>
    <xf numFmtId="0" fontId="18" fillId="3" borderId="26" xfId="0" applyFont="1" applyFill="1" applyBorder="1" applyAlignment="1">
      <alignment horizontal="center" vertical="center"/>
    </xf>
    <xf numFmtId="0" fontId="26" fillId="10" borderId="31" xfId="0" applyFont="1" applyFill="1" applyBorder="1" applyAlignment="1">
      <alignment horizontal="center" vertical="center" textRotation="90"/>
    </xf>
    <xf numFmtId="0" fontId="26" fillId="10" borderId="32" xfId="0" applyFont="1" applyFill="1" applyBorder="1" applyAlignment="1">
      <alignment horizontal="center" vertical="center" textRotation="90"/>
    </xf>
    <xf numFmtId="0" fontId="26" fillId="10" borderId="36" xfId="0" applyFont="1" applyFill="1" applyBorder="1" applyAlignment="1">
      <alignment horizontal="center" vertical="center" textRotation="90"/>
    </xf>
    <xf numFmtId="0" fontId="26" fillId="7" borderId="31" xfId="0" applyFont="1" applyFill="1" applyBorder="1" applyAlignment="1">
      <alignment horizontal="center" vertical="center" textRotation="90"/>
    </xf>
    <xf numFmtId="0" fontId="26" fillId="7" borderId="32" xfId="0" applyFont="1" applyFill="1" applyBorder="1" applyAlignment="1">
      <alignment horizontal="center" vertical="center" textRotation="90"/>
    </xf>
    <xf numFmtId="0" fontId="26" fillId="7" borderId="36" xfId="0" applyFont="1" applyFill="1" applyBorder="1" applyAlignment="1">
      <alignment horizontal="center" vertical="center" textRotation="90"/>
    </xf>
    <xf numFmtId="0" fontId="26" fillId="8" borderId="31" xfId="0" applyFont="1" applyFill="1" applyBorder="1" applyAlignment="1">
      <alignment horizontal="center" vertical="center" textRotation="90"/>
    </xf>
    <xf numFmtId="0" fontId="26" fillId="8" borderId="32" xfId="0" applyFont="1" applyFill="1" applyBorder="1" applyAlignment="1">
      <alignment horizontal="center" vertical="center" textRotation="90"/>
    </xf>
    <xf numFmtId="0" fontId="26" fillId="8" borderId="36" xfId="0" applyFont="1" applyFill="1" applyBorder="1" applyAlignment="1">
      <alignment horizontal="center" vertical="center" textRotation="90"/>
    </xf>
    <xf numFmtId="0" fontId="26" fillId="12" borderId="31" xfId="0" applyFont="1" applyFill="1" applyBorder="1" applyAlignment="1">
      <alignment horizontal="center" vertical="center" textRotation="90"/>
    </xf>
    <xf numFmtId="0" fontId="26" fillId="12" borderId="32" xfId="0" applyFont="1" applyFill="1" applyBorder="1" applyAlignment="1">
      <alignment horizontal="center" vertical="center" textRotation="90"/>
    </xf>
    <xf numFmtId="0" fontId="26" fillId="12" borderId="36" xfId="0" applyFont="1" applyFill="1" applyBorder="1" applyAlignment="1">
      <alignment horizontal="center" vertical="center" textRotation="90"/>
    </xf>
    <xf numFmtId="0" fontId="26" fillId="11" borderId="31" xfId="0" applyFont="1" applyFill="1" applyBorder="1" applyAlignment="1">
      <alignment horizontal="center" vertical="center" textRotation="90" wrapText="1"/>
    </xf>
    <xf numFmtId="0" fontId="26" fillId="11" borderId="32" xfId="0" applyFont="1" applyFill="1" applyBorder="1" applyAlignment="1">
      <alignment horizontal="center" vertical="center" textRotation="90" wrapText="1"/>
    </xf>
    <xf numFmtId="0" fontId="26" fillId="11" borderId="36" xfId="0" applyFont="1" applyFill="1" applyBorder="1" applyAlignment="1">
      <alignment horizontal="center" vertical="center" textRotation="90" wrapText="1"/>
    </xf>
    <xf numFmtId="0" fontId="41" fillId="3" borderId="24" xfId="0" applyFont="1" applyFill="1" applyBorder="1" applyAlignment="1">
      <alignment horizontal="center" vertical="center" wrapText="1"/>
    </xf>
    <xf numFmtId="0" fontId="41" fillId="3" borderId="25" xfId="0" applyFont="1" applyFill="1" applyBorder="1" applyAlignment="1">
      <alignment horizontal="center" vertical="center" wrapText="1"/>
    </xf>
    <xf numFmtId="0" fontId="41" fillId="3" borderId="26" xfId="0" applyFont="1" applyFill="1" applyBorder="1" applyAlignment="1">
      <alignment horizontal="center" vertical="center" wrapText="1"/>
    </xf>
    <xf numFmtId="14" fontId="18" fillId="3" borderId="24" xfId="0" applyNumberFormat="1" applyFont="1" applyFill="1" applyBorder="1" applyAlignment="1">
      <alignment horizontal="center" vertical="center"/>
    </xf>
    <xf numFmtId="0" fontId="46" fillId="15" borderId="24" xfId="0" applyFont="1" applyFill="1" applyBorder="1" applyAlignment="1">
      <alignment horizontal="center" vertical="center" wrapText="1"/>
    </xf>
    <xf numFmtId="0" fontId="46" fillId="15" borderId="25" xfId="0" applyFont="1" applyFill="1" applyBorder="1" applyAlignment="1">
      <alignment horizontal="center" vertical="center" wrapText="1"/>
    </xf>
    <xf numFmtId="0" fontId="46" fillId="15" borderId="26" xfId="0" applyFont="1" applyFill="1" applyBorder="1" applyAlignment="1">
      <alignment horizontal="center" vertical="center" wrapText="1"/>
    </xf>
    <xf numFmtId="0" fontId="32" fillId="15" borderId="24" xfId="0" applyFont="1" applyFill="1" applyBorder="1" applyAlignment="1">
      <alignment horizontal="center" vertical="center"/>
    </xf>
    <xf numFmtId="0" fontId="32" fillId="15" borderId="25" xfId="0" applyFont="1" applyFill="1" applyBorder="1" applyAlignment="1">
      <alignment horizontal="center" vertical="center"/>
    </xf>
    <xf numFmtId="0" fontId="32" fillId="15" borderId="26" xfId="0" applyFont="1" applyFill="1" applyBorder="1" applyAlignment="1">
      <alignment horizontal="center" vertical="center"/>
    </xf>
    <xf numFmtId="0" fontId="16" fillId="3" borderId="21" xfId="0" applyFont="1" applyFill="1" applyBorder="1" applyAlignment="1">
      <alignment horizontal="left" vertical="center" wrapText="1"/>
    </xf>
    <xf numFmtId="0" fontId="16" fillId="3" borderId="67" xfId="0" applyFont="1" applyFill="1" applyBorder="1" applyAlignment="1">
      <alignment horizontal="left" vertical="center" wrapText="1"/>
    </xf>
    <xf numFmtId="0" fontId="26" fillId="10" borderId="17" xfId="0" applyFont="1" applyFill="1" applyBorder="1" applyAlignment="1">
      <alignment horizontal="center" vertical="center" wrapText="1"/>
    </xf>
    <xf numFmtId="0" fontId="26" fillId="10" borderId="66" xfId="0" applyFont="1" applyFill="1" applyBorder="1" applyAlignment="1">
      <alignment horizontal="center" vertical="center" wrapText="1"/>
    </xf>
    <xf numFmtId="0" fontId="26" fillId="7" borderId="66" xfId="0" applyFont="1" applyFill="1" applyBorder="1" applyAlignment="1">
      <alignment horizontal="center" vertical="center" wrapText="1"/>
    </xf>
    <xf numFmtId="0" fontId="26" fillId="8" borderId="66" xfId="0" applyFont="1" applyFill="1" applyBorder="1" applyAlignment="1">
      <alignment horizontal="center" vertical="center" wrapText="1"/>
    </xf>
    <xf numFmtId="0" fontId="26" fillId="11" borderId="66" xfId="0" applyFont="1" applyFill="1" applyBorder="1" applyAlignment="1">
      <alignment horizontal="center" vertical="center" wrapText="1"/>
    </xf>
    <xf numFmtId="0" fontId="26" fillId="12" borderId="66" xfId="0" applyFont="1" applyFill="1" applyBorder="1" applyAlignment="1">
      <alignment horizontal="center" vertical="center" wrapText="1"/>
    </xf>
    <xf numFmtId="0" fontId="59" fillId="3" borderId="31" xfId="0" applyFont="1" applyFill="1" applyBorder="1" applyAlignment="1">
      <alignment horizontal="center" vertical="center" textRotation="90"/>
    </xf>
    <xf numFmtId="0" fontId="59" fillId="3" borderId="32" xfId="0" applyFont="1" applyFill="1" applyBorder="1" applyAlignment="1">
      <alignment horizontal="center" vertical="center" textRotation="90"/>
    </xf>
    <xf numFmtId="0" fontId="59" fillId="3" borderId="36" xfId="0" applyFont="1" applyFill="1" applyBorder="1" applyAlignment="1">
      <alignment horizontal="center" vertical="center" textRotation="90"/>
    </xf>
    <xf numFmtId="0" fontId="12" fillId="5" borderId="51" xfId="0" applyFont="1" applyFill="1" applyBorder="1" applyAlignment="1" applyProtection="1">
      <alignment horizontal="center" vertical="center" wrapText="1"/>
      <protection locked="0"/>
    </xf>
    <xf numFmtId="0" fontId="12" fillId="4" borderId="51" xfId="0" applyFont="1" applyFill="1" applyBorder="1" applyAlignment="1" applyProtection="1">
      <alignment horizontal="center" vertical="center" wrapText="1"/>
      <protection locked="0"/>
    </xf>
    <xf numFmtId="0" fontId="12" fillId="9" borderId="51" xfId="0" applyFont="1" applyFill="1" applyBorder="1" applyAlignment="1" applyProtection="1">
      <alignment horizontal="center" vertical="center"/>
      <protection locked="0"/>
    </xf>
    <xf numFmtId="0" fontId="12" fillId="13" borderId="51" xfId="0" applyFont="1" applyFill="1" applyBorder="1" applyAlignment="1" applyProtection="1">
      <alignment horizontal="center" vertical="center"/>
      <protection locked="0"/>
    </xf>
    <xf numFmtId="0" fontId="12" fillId="14" borderId="51" xfId="0" applyFont="1" applyFill="1" applyBorder="1" applyAlignment="1" applyProtection="1">
      <alignment horizontal="center" vertical="center"/>
      <protection locked="0"/>
    </xf>
    <xf numFmtId="0" fontId="12" fillId="4" borderId="9" xfId="0" applyFont="1" applyFill="1" applyBorder="1" applyAlignment="1" applyProtection="1">
      <alignment horizontal="center" vertical="center" wrapText="1"/>
      <protection locked="0"/>
    </xf>
    <xf numFmtId="0" fontId="8" fillId="15" borderId="31" xfId="0" applyFont="1" applyFill="1" applyBorder="1" applyAlignment="1">
      <alignment horizontal="center" vertical="center" textRotation="90" wrapText="1"/>
    </xf>
    <xf numFmtId="0" fontId="8" fillId="15" borderId="32" xfId="0" applyFont="1" applyFill="1" applyBorder="1" applyAlignment="1">
      <alignment horizontal="center" vertical="center" textRotation="90" wrapText="1"/>
    </xf>
    <xf numFmtId="0" fontId="8" fillId="15" borderId="36" xfId="0" applyFont="1" applyFill="1" applyBorder="1" applyAlignment="1">
      <alignment horizontal="center" vertical="center" textRotation="90" wrapText="1"/>
    </xf>
    <xf numFmtId="0" fontId="12" fillId="9" borderId="9" xfId="0" applyFont="1" applyFill="1" applyBorder="1" applyAlignment="1" applyProtection="1">
      <alignment horizontal="center" vertical="center"/>
      <protection locked="0"/>
    </xf>
    <xf numFmtId="0" fontId="12" fillId="13" borderId="9" xfId="0" applyFont="1" applyFill="1" applyBorder="1" applyAlignment="1" applyProtection="1">
      <alignment horizontal="center" vertical="center"/>
      <protection locked="0"/>
    </xf>
    <xf numFmtId="0" fontId="12" fillId="14" borderId="9" xfId="0" applyFont="1" applyFill="1" applyBorder="1" applyAlignment="1" applyProtection="1">
      <alignment horizontal="center" vertical="center"/>
      <protection locked="0"/>
    </xf>
    <xf numFmtId="0" fontId="12" fillId="5" borderId="49" xfId="0" applyFont="1" applyFill="1" applyBorder="1" applyAlignment="1" applyProtection="1">
      <alignment horizontal="center" vertical="center" wrapText="1"/>
      <protection locked="0"/>
    </xf>
    <xf numFmtId="0" fontId="12" fillId="9" borderId="49" xfId="0" applyFont="1" applyFill="1" applyBorder="1" applyAlignment="1" applyProtection="1">
      <alignment horizontal="center" vertical="center"/>
      <protection locked="0"/>
    </xf>
    <xf numFmtId="0" fontId="12" fillId="14" borderId="49" xfId="0" applyFont="1" applyFill="1" applyBorder="1" applyAlignment="1" applyProtection="1">
      <alignment horizontal="center" vertical="center"/>
      <protection locked="0"/>
    </xf>
    <xf numFmtId="9" fontId="12" fillId="5" borderId="9" xfId="0" applyNumberFormat="1" applyFont="1" applyFill="1" applyBorder="1" applyAlignment="1" applyProtection="1">
      <alignment horizontal="center" vertical="center" wrapText="1"/>
      <protection locked="0"/>
    </xf>
    <xf numFmtId="10" fontId="12" fillId="4" borderId="9" xfId="0" applyNumberFormat="1" applyFont="1" applyFill="1" applyBorder="1" applyAlignment="1" applyProtection="1">
      <alignment horizontal="center" vertical="center" wrapText="1"/>
      <protection locked="0"/>
    </xf>
    <xf numFmtId="10" fontId="12" fillId="9" borderId="9" xfId="0" applyNumberFormat="1" applyFont="1" applyFill="1" applyBorder="1" applyAlignment="1" applyProtection="1">
      <alignment horizontal="center" vertical="center"/>
      <protection locked="0"/>
    </xf>
    <xf numFmtId="10" fontId="12" fillId="13" borderId="9" xfId="0" applyNumberFormat="1" applyFont="1" applyFill="1" applyBorder="1" applyAlignment="1" applyProtection="1">
      <alignment horizontal="center" vertical="center"/>
      <protection locked="0"/>
    </xf>
    <xf numFmtId="10" fontId="12" fillId="14" borderId="9" xfId="0" applyNumberFormat="1" applyFont="1" applyFill="1" applyBorder="1" applyAlignment="1" applyProtection="1">
      <alignment horizontal="center" vertical="center"/>
      <protection locked="0"/>
    </xf>
    <xf numFmtId="2" fontId="12" fillId="5" borderId="49" xfId="0" applyNumberFormat="1" applyFont="1" applyFill="1" applyBorder="1" applyAlignment="1" applyProtection="1">
      <alignment horizontal="center" vertical="center" wrapText="1"/>
      <protection locked="0"/>
    </xf>
    <xf numFmtId="2" fontId="12" fillId="4" borderId="49" xfId="0" applyNumberFormat="1" applyFont="1" applyFill="1" applyBorder="1" applyAlignment="1" applyProtection="1">
      <alignment horizontal="center" vertical="center" wrapText="1"/>
      <protection locked="0"/>
    </xf>
    <xf numFmtId="2" fontId="12" fillId="9" borderId="49" xfId="0" applyNumberFormat="1" applyFont="1" applyFill="1" applyBorder="1" applyAlignment="1" applyProtection="1">
      <alignment horizontal="center" vertical="center"/>
      <protection locked="0"/>
    </xf>
    <xf numFmtId="2" fontId="12" fillId="13" borderId="49" xfId="0" applyNumberFormat="1" applyFont="1" applyFill="1" applyBorder="1" applyAlignment="1" applyProtection="1">
      <alignment horizontal="center" vertical="center"/>
      <protection locked="0"/>
    </xf>
    <xf numFmtId="2" fontId="12" fillId="14" borderId="49" xfId="0" applyNumberFormat="1" applyFont="1" applyFill="1" applyBorder="1" applyAlignment="1" applyProtection="1">
      <alignment horizontal="center" vertical="center"/>
      <protection locked="0"/>
    </xf>
    <xf numFmtId="1" fontId="12" fillId="14" borderId="9" xfId="0" applyNumberFormat="1" applyFont="1" applyFill="1" applyBorder="1" applyAlignment="1" applyProtection="1">
      <alignment horizontal="center" vertical="center"/>
      <protection locked="0"/>
    </xf>
    <xf numFmtId="1" fontId="12" fillId="5" borderId="68" xfId="0" applyNumberFormat="1" applyFont="1" applyFill="1" applyBorder="1" applyAlignment="1" applyProtection="1">
      <alignment horizontal="center" vertical="center" wrapText="1"/>
      <protection locked="0"/>
    </xf>
    <xf numFmtId="1" fontId="12" fillId="4" borderId="49" xfId="0" applyNumberFormat="1" applyFont="1" applyFill="1" applyBorder="1" applyAlignment="1" applyProtection="1">
      <alignment horizontal="center" vertical="center" wrapText="1"/>
      <protection locked="0"/>
    </xf>
    <xf numFmtId="1" fontId="12" fillId="9" borderId="49" xfId="0" applyNumberFormat="1" applyFont="1" applyFill="1" applyBorder="1" applyAlignment="1" applyProtection="1">
      <alignment horizontal="center" vertical="center"/>
      <protection locked="0"/>
    </xf>
    <xf numFmtId="1" fontId="12" fillId="13" borderId="49" xfId="0" applyNumberFormat="1" applyFont="1" applyFill="1" applyBorder="1" applyAlignment="1" applyProtection="1">
      <alignment horizontal="center" vertical="center"/>
      <protection locked="0"/>
    </xf>
    <xf numFmtId="1" fontId="12" fillId="14" borderId="49" xfId="0" applyNumberFormat="1" applyFont="1" applyFill="1" applyBorder="1" applyAlignment="1" applyProtection="1">
      <alignment horizontal="center" vertical="center"/>
      <protection locked="0"/>
    </xf>
    <xf numFmtId="1" fontId="12" fillId="5" borderId="51" xfId="0" applyNumberFormat="1" applyFont="1" applyFill="1" applyBorder="1" applyAlignment="1" applyProtection="1">
      <alignment horizontal="center" vertical="center" wrapText="1"/>
      <protection locked="0"/>
    </xf>
    <xf numFmtId="1" fontId="12" fillId="4" borderId="51" xfId="0" applyNumberFormat="1" applyFont="1" applyFill="1" applyBorder="1" applyAlignment="1" applyProtection="1">
      <alignment horizontal="center" vertical="center" wrapText="1"/>
      <protection locked="0"/>
    </xf>
    <xf numFmtId="1" fontId="12" fillId="9" borderId="51" xfId="0" applyNumberFormat="1" applyFont="1" applyFill="1" applyBorder="1" applyAlignment="1" applyProtection="1">
      <alignment horizontal="center" vertical="center"/>
      <protection locked="0"/>
    </xf>
    <xf numFmtId="1" fontId="12" fillId="13" borderId="51" xfId="0" applyNumberFormat="1" applyFont="1" applyFill="1" applyBorder="1" applyAlignment="1" applyProtection="1">
      <alignment horizontal="center" vertical="center"/>
      <protection locked="0"/>
    </xf>
    <xf numFmtId="1" fontId="12" fillId="14" borderId="51" xfId="0" applyNumberFormat="1" applyFont="1" applyFill="1" applyBorder="1" applyAlignment="1" applyProtection="1">
      <alignment horizontal="center" vertical="center"/>
      <protection locked="0"/>
    </xf>
    <xf numFmtId="1" fontId="12" fillId="5" borderId="2" xfId="0" applyNumberFormat="1" applyFont="1" applyFill="1" applyBorder="1" applyAlignment="1" applyProtection="1">
      <alignment horizontal="center" vertical="center" wrapText="1"/>
      <protection locked="0"/>
    </xf>
    <xf numFmtId="1" fontId="12" fillId="4" borderId="9" xfId="0" applyNumberFormat="1" applyFont="1" applyFill="1" applyBorder="1" applyAlignment="1" applyProtection="1">
      <alignment horizontal="center" vertical="center" wrapText="1"/>
      <protection locked="0"/>
    </xf>
    <xf numFmtId="1" fontId="12" fillId="9" borderId="9" xfId="0" applyNumberFormat="1" applyFont="1" applyFill="1" applyBorder="1" applyAlignment="1" applyProtection="1">
      <alignment horizontal="center" vertical="center"/>
      <protection locked="0"/>
    </xf>
    <xf numFmtId="1" fontId="12" fillId="13" borderId="9" xfId="0" applyNumberFormat="1" applyFont="1" applyFill="1" applyBorder="1" applyAlignment="1" applyProtection="1">
      <alignment horizontal="center" vertical="center"/>
      <protection locked="0"/>
    </xf>
    <xf numFmtId="0" fontId="19" fillId="7" borderId="58" xfId="0" applyFont="1" applyFill="1" applyBorder="1" applyAlignment="1">
      <alignment horizontal="center" vertical="center"/>
    </xf>
    <xf numFmtId="0" fontId="19" fillId="7" borderId="59" xfId="0" applyFont="1" applyFill="1" applyBorder="1" applyAlignment="1">
      <alignment horizontal="center" vertical="center"/>
    </xf>
    <xf numFmtId="0" fontId="19" fillId="7" borderId="56"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6" xfId="0" applyFont="1" applyFill="1" applyBorder="1" applyAlignment="1">
      <alignment horizontal="center" vertical="center"/>
    </xf>
    <xf numFmtId="14" fontId="8" fillId="3" borderId="24" xfId="0" applyNumberFormat="1" applyFont="1" applyFill="1" applyBorder="1" applyAlignment="1">
      <alignment horizontal="center" vertical="center"/>
    </xf>
    <xf numFmtId="14" fontId="8" fillId="3" borderId="26" xfId="0" applyNumberFormat="1" applyFont="1" applyFill="1" applyBorder="1" applyAlignment="1">
      <alignment horizontal="center" vertical="center"/>
    </xf>
    <xf numFmtId="0" fontId="1"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FFFFCC"/>
      <color rgb="FF99CCFF"/>
      <color rgb="FF3366FF"/>
      <color rgb="FFCCECFF"/>
      <color rgb="FFFF3300"/>
      <color rgb="FF06742B"/>
      <color rgb="FF99FF99"/>
      <color rgb="FFFF9999"/>
      <color rgb="FFCCFF66"/>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33"/>
    </mc:Choice>
    <mc:Fallback>
      <c:style val="33"/>
    </mc:Fallback>
  </mc:AlternateContent>
  <c:chart>
    <c:autoTitleDeleted val="0"/>
    <c:plotArea>
      <c:layout/>
      <c:doughnutChart>
        <c:varyColors val="1"/>
        <c:ser>
          <c:idx val="0"/>
          <c:order val="0"/>
          <c:explosion val="25"/>
          <c:cat>
            <c:strRef>
              <c:f>'2. Current Resource'!$A$22:$A$23</c:f>
              <c:strCache>
                <c:ptCount val="2"/>
                <c:pt idx="0">
                  <c:v>Male</c:v>
                </c:pt>
                <c:pt idx="1">
                  <c:v>Female</c:v>
                </c:pt>
              </c:strCache>
            </c:strRef>
          </c:cat>
          <c:val>
            <c:numRef>
              <c:f>'2. Current Resource'!$D$22:$D$23</c:f>
              <c:numCache>
                <c:formatCode>0</c:formatCode>
                <c:ptCount val="2"/>
                <c:pt idx="0">
                  <c:v>14.285714285714285</c:v>
                </c:pt>
                <c:pt idx="1">
                  <c:v>85.714285714285708</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66324522951672338"/>
          <c:y val="0.31725360760122917"/>
          <c:w val="0.26597141141329878"/>
          <c:h val="0.46598481571391231"/>
        </c:manualLayout>
      </c:layout>
      <c:overlay val="0"/>
      <c:txPr>
        <a:bodyPr/>
        <a:lstStyle/>
        <a:p>
          <a:pPr>
            <a:defRPr sz="1400" b="1">
              <a:latin typeface="Century Gothic" panose="020B0502020202020204" pitchFamily="34" charset="0"/>
            </a:defRPr>
          </a:pPr>
          <a:endParaRPr lang="en-US"/>
        </a:p>
      </c:txPr>
    </c:legend>
    <c:plotVisOnly val="1"/>
    <c:dispBlanksAs val="gap"/>
    <c:showDLblsOverMax val="0"/>
  </c:chart>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5"/>
    </mc:Choice>
    <mc:Fallback>
      <c:style val="15"/>
    </mc:Fallback>
  </mc:AlternateContent>
  <c:chart>
    <c:autoTitleDeleted val="0"/>
    <c:plotArea>
      <c:layout/>
      <c:radarChart>
        <c:radarStyle val="marker"/>
        <c:varyColors val="0"/>
        <c:ser>
          <c:idx val="0"/>
          <c:order val="0"/>
          <c:cat>
            <c:strRef>
              <c:f>('2. Current Resource'!$A$6:$A$7,'2. Current Resource'!$A$10:$A$20)</c:f>
              <c:strCache>
                <c:ptCount val="13"/>
                <c:pt idx="0">
                  <c:v>Total FTE + Vacancies</c:v>
                </c:pt>
                <c:pt idx="1">
                  <c:v>Current Headcount</c:v>
                </c:pt>
                <c:pt idx="2">
                  <c:v>Part Time (headcount)</c:v>
                </c:pt>
                <c:pt idx="3">
                  <c:v>Current Vacancies (fte)</c:v>
                </c:pt>
                <c:pt idx="4">
                  <c:v>Vacancies Covered by Agency SWs</c:v>
                </c:pt>
                <c:pt idx="5">
                  <c:v>Bottom of salary range</c:v>
                </c:pt>
                <c:pt idx="6">
                  <c:v>Top of salary range</c:v>
                </c:pt>
                <c:pt idx="7">
                  <c:v>Max. annual market forces amount</c:v>
                </c:pt>
                <c:pt idx="8">
                  <c:v>Average Hourly Agency Pay Rate</c:v>
                </c:pt>
                <c:pt idx="9">
                  <c:v>Average Tenure (Permanent)</c:v>
                </c:pt>
                <c:pt idx="10">
                  <c:v>Average Tenure (Agency)</c:v>
                </c:pt>
                <c:pt idx="11">
                  <c:v>Total Turnover (%)</c:v>
                </c:pt>
                <c:pt idx="12">
                  <c:v>BME (%)</c:v>
                </c:pt>
              </c:strCache>
            </c:strRef>
          </c:cat>
          <c:val>
            <c:numRef>
              <c:f>('2. Current Resource'!$N$6:$N$7,'2. Current Resource'!$N$10:$N$20)</c:f>
              <c:numCache>
                <c:formatCode>General</c:formatCode>
                <c:ptCount val="13"/>
                <c:pt idx="11">
                  <c:v>0</c:v>
                </c:pt>
              </c:numCache>
            </c:numRef>
          </c:val>
        </c:ser>
        <c:dLbls>
          <c:showLegendKey val="0"/>
          <c:showVal val="0"/>
          <c:showCatName val="0"/>
          <c:showSerName val="0"/>
          <c:showPercent val="0"/>
          <c:showBubbleSize val="0"/>
        </c:dLbls>
        <c:axId val="43162240"/>
        <c:axId val="43180416"/>
      </c:radarChart>
      <c:catAx>
        <c:axId val="43162240"/>
        <c:scaling>
          <c:orientation val="minMax"/>
        </c:scaling>
        <c:delete val="0"/>
        <c:axPos val="b"/>
        <c:majorGridlines/>
        <c:majorTickMark val="out"/>
        <c:minorTickMark val="none"/>
        <c:tickLblPos val="nextTo"/>
        <c:txPr>
          <a:bodyPr/>
          <a:lstStyle/>
          <a:p>
            <a:pPr>
              <a:defRPr sz="900">
                <a:latin typeface="Century Gothic" panose="020B0502020202020204" pitchFamily="34" charset="0"/>
              </a:defRPr>
            </a:pPr>
            <a:endParaRPr lang="en-US"/>
          </a:p>
        </c:txPr>
        <c:crossAx val="43180416"/>
        <c:crosses val="autoZero"/>
        <c:auto val="1"/>
        <c:lblAlgn val="ctr"/>
        <c:lblOffset val="100"/>
        <c:noMultiLvlLbl val="0"/>
      </c:catAx>
      <c:valAx>
        <c:axId val="43180416"/>
        <c:scaling>
          <c:orientation val="minMax"/>
        </c:scaling>
        <c:delete val="0"/>
        <c:axPos val="l"/>
        <c:majorGridlines/>
        <c:numFmt formatCode="General" sourceLinked="1"/>
        <c:majorTickMark val="cross"/>
        <c:minorTickMark val="none"/>
        <c:tickLblPos val="nextTo"/>
        <c:txPr>
          <a:bodyPr/>
          <a:lstStyle/>
          <a:p>
            <a:pPr>
              <a:defRPr>
                <a:latin typeface="Century Gothic" panose="020B0502020202020204" pitchFamily="34" charset="0"/>
              </a:defRPr>
            </a:pPr>
            <a:endParaRPr lang="en-US"/>
          </a:p>
        </c:txPr>
        <c:crossAx val="43162240"/>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5"/>
    </mc:Choice>
    <mc:Fallback>
      <c:style val="15"/>
    </mc:Fallback>
  </mc:AlternateContent>
  <c:chart>
    <c:title>
      <c:tx>
        <c:rich>
          <a:bodyPr/>
          <a:lstStyle/>
          <a:p>
            <a:pPr>
              <a:defRPr/>
            </a:pPr>
            <a:r>
              <a:rPr lang="en-GB" sz="1600">
                <a:latin typeface="Century Gothic" panose="020B0502020202020204" pitchFamily="34" charset="0"/>
              </a:rPr>
              <a:t>Age</a:t>
            </a:r>
            <a:r>
              <a:rPr lang="en-GB" sz="1600" baseline="0">
                <a:latin typeface="Century Gothic" panose="020B0502020202020204" pitchFamily="34" charset="0"/>
              </a:rPr>
              <a:t> Profile</a:t>
            </a:r>
            <a:endParaRPr lang="en-GB" sz="1600">
              <a:latin typeface="Century Gothic" panose="020B0502020202020204" pitchFamily="34" charset="0"/>
            </a:endParaRPr>
          </a:p>
        </c:rich>
      </c:tx>
      <c:layout>
        <c:manualLayout>
          <c:xMode val="edge"/>
          <c:yMode val="edge"/>
          <c:x val="4.2335679822826877E-2"/>
          <c:y val="4.9217002237136466E-2"/>
        </c:manualLayout>
      </c:layout>
      <c:overlay val="0"/>
    </c:title>
    <c:autoTitleDeleted val="0"/>
    <c:plotArea>
      <c:layout>
        <c:manualLayout>
          <c:layoutTarget val="inner"/>
          <c:xMode val="edge"/>
          <c:yMode val="edge"/>
          <c:x val="0.28686625009886896"/>
          <c:y val="9.8813319804185853E-2"/>
          <c:w val="0.45463474324318043"/>
          <c:h val="0.83876894161455862"/>
        </c:manualLayout>
      </c:layout>
      <c:radarChart>
        <c:radarStyle val="marker"/>
        <c:varyColors val="0"/>
        <c:ser>
          <c:idx val="0"/>
          <c:order val="0"/>
          <c:cat>
            <c:strRef>
              <c:f>'2. Current Resource'!$A$24:$A$28</c:f>
              <c:strCache>
                <c:ptCount val="5"/>
                <c:pt idx="0">
                  <c:v>&lt;25</c:v>
                </c:pt>
                <c:pt idx="1">
                  <c:v>26-35</c:v>
                </c:pt>
                <c:pt idx="2">
                  <c:v>36-45</c:v>
                </c:pt>
                <c:pt idx="3">
                  <c:v>46-55</c:v>
                </c:pt>
                <c:pt idx="4">
                  <c:v>&gt;55</c:v>
                </c:pt>
              </c:strCache>
            </c:strRef>
          </c:cat>
          <c:val>
            <c:numRef>
              <c:f>'2. Current Resource'!$N$24:$N$28</c:f>
              <c:numCache>
                <c:formatCode>General</c:formatCode>
                <c:ptCount val="5"/>
              </c:numCache>
            </c:numRef>
          </c:val>
        </c:ser>
        <c:dLbls>
          <c:showLegendKey val="0"/>
          <c:showVal val="0"/>
          <c:showCatName val="0"/>
          <c:showSerName val="0"/>
          <c:showPercent val="0"/>
          <c:showBubbleSize val="0"/>
        </c:dLbls>
        <c:axId val="43277696"/>
        <c:axId val="43279488"/>
      </c:radarChart>
      <c:catAx>
        <c:axId val="43277696"/>
        <c:scaling>
          <c:orientation val="minMax"/>
        </c:scaling>
        <c:delete val="0"/>
        <c:axPos val="b"/>
        <c:majorGridlines/>
        <c:majorTickMark val="none"/>
        <c:minorTickMark val="none"/>
        <c:tickLblPos val="nextTo"/>
        <c:spPr>
          <a:ln w="9525">
            <a:noFill/>
          </a:ln>
        </c:spPr>
        <c:txPr>
          <a:bodyPr/>
          <a:lstStyle/>
          <a:p>
            <a:pPr>
              <a:defRPr>
                <a:latin typeface="Century Gothic" panose="020B0502020202020204" pitchFamily="34" charset="0"/>
              </a:defRPr>
            </a:pPr>
            <a:endParaRPr lang="en-US"/>
          </a:p>
        </c:txPr>
        <c:crossAx val="43279488"/>
        <c:crosses val="autoZero"/>
        <c:auto val="1"/>
        <c:lblAlgn val="ctr"/>
        <c:lblOffset val="100"/>
        <c:noMultiLvlLbl val="0"/>
      </c:catAx>
      <c:valAx>
        <c:axId val="43279488"/>
        <c:scaling>
          <c:orientation val="minMax"/>
        </c:scaling>
        <c:delete val="0"/>
        <c:axPos val="l"/>
        <c:majorGridlines/>
        <c:numFmt formatCode="General" sourceLinked="1"/>
        <c:majorTickMark val="none"/>
        <c:minorTickMark val="none"/>
        <c:tickLblPos val="nextTo"/>
        <c:txPr>
          <a:bodyPr/>
          <a:lstStyle/>
          <a:p>
            <a:pPr>
              <a:defRPr>
                <a:latin typeface="Century Gothic" panose="020B0502020202020204" pitchFamily="34" charset="0"/>
              </a:defRPr>
            </a:pPr>
            <a:endParaRPr lang="en-US"/>
          </a:p>
        </c:txPr>
        <c:crossAx val="43277696"/>
        <c:crosses val="autoZero"/>
        <c:crossBetween val="between"/>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33"/>
    </mc:Choice>
    <mc:Fallback>
      <c:style val="33"/>
    </mc:Fallback>
  </mc:AlternateContent>
  <c:chart>
    <c:autoTitleDeleted val="0"/>
    <c:plotArea>
      <c:layout/>
      <c:doughnutChart>
        <c:varyColors val="1"/>
        <c:ser>
          <c:idx val="0"/>
          <c:order val="0"/>
          <c:explosion val="25"/>
          <c:cat>
            <c:strRef>
              <c:f>'2. Current Resource'!$A$22:$A$23</c:f>
              <c:strCache>
                <c:ptCount val="2"/>
                <c:pt idx="0">
                  <c:v>Male</c:v>
                </c:pt>
                <c:pt idx="1">
                  <c:v>Female</c:v>
                </c:pt>
              </c:strCache>
            </c:strRef>
          </c:cat>
          <c:val>
            <c:numRef>
              <c:f>'2. Current Resource'!$M$22:$M$23</c:f>
              <c:numCache>
                <c:formatCode>0</c:formatCode>
                <c:ptCount val="2"/>
                <c:pt idx="0">
                  <c:v>6.756756756756757</c:v>
                </c:pt>
                <c:pt idx="1">
                  <c:v>93.243243243243242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545485871490315"/>
          <c:y val="0.31807823441178468"/>
          <c:w val="0.22763765221180518"/>
          <c:h val="0.42766118354107568"/>
        </c:manualLayout>
      </c:layout>
      <c:overlay val="0"/>
      <c:txPr>
        <a:bodyPr/>
        <a:lstStyle/>
        <a:p>
          <a:pPr>
            <a:defRPr sz="1400" b="1">
              <a:latin typeface="Century Gothic" panose="020B0502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33"/>
    </mc:Choice>
    <mc:Fallback>
      <c:style val="33"/>
    </mc:Fallback>
  </mc:AlternateContent>
  <c:chart>
    <c:autoTitleDeleted val="0"/>
    <c:plotArea>
      <c:layout>
        <c:manualLayout>
          <c:layoutTarget val="inner"/>
          <c:xMode val="edge"/>
          <c:yMode val="edge"/>
          <c:x val="0.29816405692421333"/>
          <c:y val="6.6938285009513668E-2"/>
          <c:w val="0.35026046202173139"/>
          <c:h val="0.92911940001401494"/>
        </c:manualLayout>
      </c:layout>
      <c:doughnutChart>
        <c:varyColors val="1"/>
        <c:ser>
          <c:idx val="0"/>
          <c:order val="0"/>
          <c:explosion val="25"/>
          <c:dPt>
            <c:idx val="0"/>
            <c:bubble3D val="0"/>
            <c:explosion val="0"/>
          </c:dPt>
          <c:cat>
            <c:strRef>
              <c:f>'2. Current Resource'!$A$22:$A$23</c:f>
              <c:strCache>
                <c:ptCount val="2"/>
                <c:pt idx="0">
                  <c:v>Male</c:v>
                </c:pt>
                <c:pt idx="1">
                  <c:v>Female</c:v>
                </c:pt>
              </c:strCache>
            </c:strRef>
          </c:cat>
          <c:val>
            <c:numRef>
              <c:f>'2. Current Resource'!$P$22:$P$23</c:f>
              <c:numCache>
                <c:formatCode>0</c:formatCode>
                <c:ptCount val="2"/>
                <c:pt idx="0">
                  <c:v>14.285714285714285</c:v>
                </c:pt>
                <c:pt idx="1">
                  <c:v>85.714285714285708</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5157956896767375"/>
          <c:y val="0.31745381455735655"/>
          <c:w val="0.2306066662287255"/>
          <c:h val="0.42912832717653487"/>
        </c:manualLayout>
      </c:layout>
      <c:overlay val="0"/>
      <c:txPr>
        <a:bodyPr/>
        <a:lstStyle/>
        <a:p>
          <a:pPr>
            <a:defRPr sz="1400" b="1">
              <a:latin typeface="Century Gothic" panose="020B0502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6"/>
    </mc:Choice>
    <mc:Fallback>
      <c:style val="16"/>
    </mc:Fallback>
  </mc:AlternateContent>
  <c:chart>
    <c:autoTitleDeleted val="0"/>
    <c:plotArea>
      <c:layout/>
      <c:radarChart>
        <c:radarStyle val="marker"/>
        <c:varyColors val="0"/>
        <c:ser>
          <c:idx val="0"/>
          <c:order val="0"/>
          <c:cat>
            <c:strRef>
              <c:f>('2. Current Resource'!$A$6:$A$7,'2. Current Resource'!$A$10:$A$20)</c:f>
              <c:strCache>
                <c:ptCount val="13"/>
                <c:pt idx="0">
                  <c:v>Total FTE + Vacancies</c:v>
                </c:pt>
                <c:pt idx="1">
                  <c:v>Current Headcount</c:v>
                </c:pt>
                <c:pt idx="2">
                  <c:v>Part Time (headcount)</c:v>
                </c:pt>
                <c:pt idx="3">
                  <c:v>Current Vacancies (fte)</c:v>
                </c:pt>
                <c:pt idx="4">
                  <c:v>Vacancies Covered by Agency SWs</c:v>
                </c:pt>
                <c:pt idx="5">
                  <c:v>Bottom of salary range</c:v>
                </c:pt>
                <c:pt idx="6">
                  <c:v>Top of salary range</c:v>
                </c:pt>
                <c:pt idx="7">
                  <c:v>Max. annual market forces amount</c:v>
                </c:pt>
                <c:pt idx="8">
                  <c:v>Average Hourly Agency Pay Rate</c:v>
                </c:pt>
                <c:pt idx="9">
                  <c:v>Average Tenure (Permanent)</c:v>
                </c:pt>
                <c:pt idx="10">
                  <c:v>Average Tenure (Agency)</c:v>
                </c:pt>
                <c:pt idx="11">
                  <c:v>Total Turnover (%)</c:v>
                </c:pt>
                <c:pt idx="12">
                  <c:v>BME (%)</c:v>
                </c:pt>
              </c:strCache>
            </c:strRef>
          </c:cat>
          <c:val>
            <c:numRef>
              <c:f>('2. Current Resource'!$Q$6:$Q$7,'2. Current Resource'!$Q$10:$Q$20)</c:f>
              <c:numCache>
                <c:formatCode>General</c:formatCode>
                <c:ptCount val="13"/>
              </c:numCache>
            </c:numRef>
          </c:val>
        </c:ser>
        <c:dLbls>
          <c:showLegendKey val="0"/>
          <c:showVal val="0"/>
          <c:showCatName val="0"/>
          <c:showSerName val="0"/>
          <c:showPercent val="0"/>
          <c:showBubbleSize val="0"/>
        </c:dLbls>
        <c:axId val="43684608"/>
        <c:axId val="43686144"/>
      </c:radarChart>
      <c:catAx>
        <c:axId val="43684608"/>
        <c:scaling>
          <c:orientation val="minMax"/>
        </c:scaling>
        <c:delete val="0"/>
        <c:axPos val="b"/>
        <c:majorGridlines/>
        <c:majorTickMark val="out"/>
        <c:minorTickMark val="none"/>
        <c:tickLblPos val="nextTo"/>
        <c:txPr>
          <a:bodyPr/>
          <a:lstStyle/>
          <a:p>
            <a:pPr>
              <a:defRPr sz="900">
                <a:latin typeface="Century Gothic" panose="020B0502020202020204" pitchFamily="34" charset="0"/>
              </a:defRPr>
            </a:pPr>
            <a:endParaRPr lang="en-US"/>
          </a:p>
        </c:txPr>
        <c:crossAx val="43686144"/>
        <c:crosses val="autoZero"/>
        <c:auto val="1"/>
        <c:lblAlgn val="ctr"/>
        <c:lblOffset val="100"/>
        <c:noMultiLvlLbl val="0"/>
      </c:catAx>
      <c:valAx>
        <c:axId val="43686144"/>
        <c:scaling>
          <c:orientation val="minMax"/>
        </c:scaling>
        <c:delete val="0"/>
        <c:axPos val="l"/>
        <c:majorGridlines/>
        <c:numFmt formatCode="General" sourceLinked="1"/>
        <c:majorTickMark val="cross"/>
        <c:minorTickMark val="none"/>
        <c:tickLblPos val="nextTo"/>
        <c:txPr>
          <a:bodyPr/>
          <a:lstStyle/>
          <a:p>
            <a:pPr>
              <a:defRPr>
                <a:latin typeface="Century Gothic" panose="020B0502020202020204" pitchFamily="34" charset="0"/>
              </a:defRPr>
            </a:pPr>
            <a:endParaRPr lang="en-US"/>
          </a:p>
        </c:txPr>
        <c:crossAx val="43684608"/>
        <c:crosses val="autoZero"/>
        <c:crossBetween val="between"/>
      </c:valAx>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6"/>
    </mc:Choice>
    <mc:Fallback>
      <c:style val="16"/>
    </mc:Fallback>
  </mc:AlternateContent>
  <c:chart>
    <c:title>
      <c:tx>
        <c:rich>
          <a:bodyPr/>
          <a:lstStyle/>
          <a:p>
            <a:pPr>
              <a:defRPr sz="1600">
                <a:latin typeface="Century Gothic" panose="020B0502020202020204" pitchFamily="34" charset="0"/>
              </a:defRPr>
            </a:pPr>
            <a:r>
              <a:rPr lang="en-GB" sz="1600">
                <a:latin typeface="Century Gothic" panose="020B0502020202020204" pitchFamily="34" charset="0"/>
              </a:rPr>
              <a:t>Age Profile</a:t>
            </a:r>
          </a:p>
        </c:rich>
      </c:tx>
      <c:layout>
        <c:manualLayout>
          <c:xMode val="edge"/>
          <c:yMode val="edge"/>
          <c:x val="3.5450611594877189E-2"/>
          <c:y val="5.6010178857701071E-2"/>
        </c:manualLayout>
      </c:layout>
      <c:overlay val="0"/>
    </c:title>
    <c:autoTitleDeleted val="0"/>
    <c:plotArea>
      <c:layout>
        <c:manualLayout>
          <c:layoutTarget val="inner"/>
          <c:xMode val="edge"/>
          <c:yMode val="edge"/>
          <c:x val="0.28480673637800646"/>
          <c:y val="9.7041824608755656E-2"/>
          <c:w val="0.43622145011795438"/>
          <c:h val="0.83336530764803551"/>
        </c:manualLayout>
      </c:layout>
      <c:radarChart>
        <c:radarStyle val="marker"/>
        <c:varyColors val="0"/>
        <c:ser>
          <c:idx val="0"/>
          <c:order val="0"/>
          <c:cat>
            <c:strRef>
              <c:f>'2. Current Resource'!$A$24:$A$28</c:f>
              <c:strCache>
                <c:ptCount val="5"/>
                <c:pt idx="0">
                  <c:v>&lt;25</c:v>
                </c:pt>
                <c:pt idx="1">
                  <c:v>26-35</c:v>
                </c:pt>
                <c:pt idx="2">
                  <c:v>36-45</c:v>
                </c:pt>
                <c:pt idx="3">
                  <c:v>46-55</c:v>
                </c:pt>
                <c:pt idx="4">
                  <c:v>&gt;55</c:v>
                </c:pt>
              </c:strCache>
            </c:strRef>
          </c:cat>
          <c:val>
            <c:numRef>
              <c:f>'2. Current Resource'!$Q$24:$Q$28</c:f>
              <c:numCache>
                <c:formatCode>General</c:formatCode>
                <c:ptCount val="5"/>
              </c:numCache>
            </c:numRef>
          </c:val>
        </c:ser>
        <c:dLbls>
          <c:showLegendKey val="0"/>
          <c:showVal val="0"/>
          <c:showCatName val="0"/>
          <c:showSerName val="0"/>
          <c:showPercent val="0"/>
          <c:showBubbleSize val="0"/>
        </c:dLbls>
        <c:axId val="43705856"/>
        <c:axId val="43707392"/>
      </c:radarChart>
      <c:catAx>
        <c:axId val="43705856"/>
        <c:scaling>
          <c:orientation val="minMax"/>
        </c:scaling>
        <c:delete val="0"/>
        <c:axPos val="b"/>
        <c:majorGridlines/>
        <c:majorTickMark val="none"/>
        <c:minorTickMark val="none"/>
        <c:tickLblPos val="nextTo"/>
        <c:spPr>
          <a:ln w="9525">
            <a:noFill/>
          </a:ln>
        </c:spPr>
        <c:txPr>
          <a:bodyPr/>
          <a:lstStyle/>
          <a:p>
            <a:pPr>
              <a:defRPr>
                <a:latin typeface="Century Gothic" panose="020B0502020202020204" pitchFamily="34" charset="0"/>
              </a:defRPr>
            </a:pPr>
            <a:endParaRPr lang="en-US"/>
          </a:p>
        </c:txPr>
        <c:crossAx val="43707392"/>
        <c:crosses val="autoZero"/>
        <c:auto val="1"/>
        <c:lblAlgn val="ctr"/>
        <c:lblOffset val="100"/>
        <c:noMultiLvlLbl val="0"/>
      </c:catAx>
      <c:valAx>
        <c:axId val="43707392"/>
        <c:scaling>
          <c:orientation val="minMax"/>
        </c:scaling>
        <c:delete val="0"/>
        <c:axPos val="l"/>
        <c:majorGridlines/>
        <c:numFmt formatCode="General" sourceLinked="1"/>
        <c:majorTickMark val="none"/>
        <c:minorTickMark val="none"/>
        <c:tickLblPos val="nextTo"/>
        <c:txPr>
          <a:bodyPr/>
          <a:lstStyle/>
          <a:p>
            <a:pPr>
              <a:defRPr>
                <a:latin typeface="Century Gothic" panose="020B0502020202020204" pitchFamily="34" charset="0"/>
              </a:defRPr>
            </a:pPr>
            <a:endParaRPr lang="en-US"/>
          </a:p>
        </c:txPr>
        <c:crossAx val="43705856"/>
        <c:crosses val="autoZero"/>
        <c:crossBetween val="between"/>
      </c:valAx>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9"/>
    </mc:Choice>
    <mc:Fallback>
      <c:style val="9"/>
    </mc:Fallback>
  </mc:AlternateContent>
  <c:chart>
    <c:autoTitleDeleted val="0"/>
    <c:plotArea>
      <c:layout>
        <c:manualLayout>
          <c:layoutTarget val="inner"/>
          <c:xMode val="edge"/>
          <c:yMode val="edge"/>
          <c:x val="0.23737755211465925"/>
          <c:y val="0.21011373603142436"/>
          <c:w val="0.53588050757703731"/>
          <c:h val="0.57326754364088817"/>
        </c:manualLayout>
      </c:layout>
      <c:radarChart>
        <c:radarStyle val="marker"/>
        <c:varyColors val="0"/>
        <c:ser>
          <c:idx val="0"/>
          <c:order val="0"/>
          <c:cat>
            <c:strRef>
              <c:f>('2. Current Resource'!$A$6:$A$7,'2. Current Resource'!$A$10:$A$20)</c:f>
              <c:strCache>
                <c:ptCount val="13"/>
                <c:pt idx="0">
                  <c:v>Total FTE + Vacancies</c:v>
                </c:pt>
                <c:pt idx="1">
                  <c:v>Current Headcount</c:v>
                </c:pt>
                <c:pt idx="2">
                  <c:v>Part Time (headcount)</c:v>
                </c:pt>
                <c:pt idx="3">
                  <c:v>Current Vacancies (fte)</c:v>
                </c:pt>
                <c:pt idx="4">
                  <c:v>Vacancies Covered by Agency SWs</c:v>
                </c:pt>
                <c:pt idx="5">
                  <c:v>Bottom of salary range</c:v>
                </c:pt>
                <c:pt idx="6">
                  <c:v>Top of salary range</c:v>
                </c:pt>
                <c:pt idx="7">
                  <c:v>Max. annual market forces amount</c:v>
                </c:pt>
                <c:pt idx="8">
                  <c:v>Average Hourly Agency Pay Rate</c:v>
                </c:pt>
                <c:pt idx="9">
                  <c:v>Average Tenure (Permanent)</c:v>
                </c:pt>
                <c:pt idx="10">
                  <c:v>Average Tenure (Agency)</c:v>
                </c:pt>
                <c:pt idx="11">
                  <c:v>Total Turnover (%)</c:v>
                </c:pt>
                <c:pt idx="12">
                  <c:v>BME (%)</c:v>
                </c:pt>
              </c:strCache>
            </c:strRef>
          </c:cat>
          <c:val>
            <c:numRef>
              <c:f>('2. Current Resource'!$T$6:$T$7,'2. Current Resource'!$T$10:$T$20)</c:f>
              <c:numCache>
                <c:formatCode>General</c:formatCode>
                <c:ptCount val="13"/>
                <c:pt idx="0">
                  <c:v>2</c:v>
                </c:pt>
                <c:pt idx="1">
                  <c:v>5</c:v>
                </c:pt>
                <c:pt idx="2">
                  <c:v>2</c:v>
                </c:pt>
                <c:pt idx="3">
                  <c:v>5</c:v>
                </c:pt>
                <c:pt idx="4">
                  <c:v>3</c:v>
                </c:pt>
                <c:pt idx="8">
                  <c:v>3</c:v>
                </c:pt>
                <c:pt idx="9">
                  <c:v>4</c:v>
                </c:pt>
                <c:pt idx="10">
                  <c:v>4</c:v>
                </c:pt>
                <c:pt idx="11">
                  <c:v>4</c:v>
                </c:pt>
                <c:pt idx="12">
                  <c:v>1</c:v>
                </c:pt>
              </c:numCache>
            </c:numRef>
          </c:val>
        </c:ser>
        <c:dLbls>
          <c:showLegendKey val="0"/>
          <c:showVal val="0"/>
          <c:showCatName val="0"/>
          <c:showSerName val="0"/>
          <c:showPercent val="0"/>
          <c:showBubbleSize val="0"/>
        </c:dLbls>
        <c:axId val="43731584"/>
        <c:axId val="43753856"/>
      </c:radarChart>
      <c:catAx>
        <c:axId val="43731584"/>
        <c:scaling>
          <c:orientation val="minMax"/>
        </c:scaling>
        <c:delete val="0"/>
        <c:axPos val="b"/>
        <c:majorGridlines/>
        <c:majorTickMark val="out"/>
        <c:minorTickMark val="none"/>
        <c:tickLblPos val="nextTo"/>
        <c:crossAx val="43753856"/>
        <c:crosses val="autoZero"/>
        <c:auto val="1"/>
        <c:lblAlgn val="ctr"/>
        <c:lblOffset val="100"/>
        <c:noMultiLvlLbl val="0"/>
      </c:catAx>
      <c:valAx>
        <c:axId val="43753856"/>
        <c:scaling>
          <c:orientation val="minMax"/>
        </c:scaling>
        <c:delete val="0"/>
        <c:axPos val="l"/>
        <c:majorGridlines/>
        <c:numFmt formatCode="General" sourceLinked="1"/>
        <c:majorTickMark val="cross"/>
        <c:minorTickMark val="none"/>
        <c:tickLblPos val="nextTo"/>
        <c:crossAx val="43731584"/>
        <c:crosses val="autoZero"/>
        <c:crossBetween val="between"/>
      </c:valAx>
    </c:plotArea>
    <c:plotVisOnly val="1"/>
    <c:dispBlanksAs val="gap"/>
    <c:showDLblsOverMax val="0"/>
  </c:chart>
  <c:txPr>
    <a:bodyPr/>
    <a:lstStyle/>
    <a:p>
      <a:pPr>
        <a:defRPr sz="900">
          <a:latin typeface="Century Gothic" panose="020B0502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doughnutChart>
        <c:varyColors val="1"/>
        <c:ser>
          <c:idx val="0"/>
          <c:order val="0"/>
          <c:explosion val="25"/>
          <c:cat>
            <c:strRef>
              <c:f>'2. Current Resource'!$A$22:$A$23</c:f>
              <c:strCache>
                <c:ptCount val="2"/>
                <c:pt idx="0">
                  <c:v>Male</c:v>
                </c:pt>
                <c:pt idx="1">
                  <c:v>Female</c:v>
                </c:pt>
              </c:strCache>
            </c:strRef>
          </c:cat>
          <c:val>
            <c:numRef>
              <c:f>'2. Current Resource'!$S$22:$S$23</c:f>
              <c:numCache>
                <c:formatCode>General</c:formatCode>
                <c:ptCount val="2"/>
                <c:pt idx="0">
                  <c:v>38</c:v>
                </c:pt>
                <c:pt idx="1">
                  <c:v>398</c:v>
                </c:pt>
              </c:numCache>
            </c:numRef>
          </c:val>
        </c:ser>
        <c:dLbls>
          <c:showLegendKey val="0"/>
          <c:showVal val="0"/>
          <c:showCatName val="0"/>
          <c:showSerName val="0"/>
          <c:showPercent val="0"/>
          <c:showBubbleSize val="0"/>
          <c:showLeaderLines val="1"/>
        </c:dLbls>
        <c:firstSliceAng val="0"/>
        <c:holeSize val="50"/>
      </c:doughnutChart>
    </c:plotArea>
    <c:legend>
      <c:legendPos val="r"/>
      <c:overlay val="0"/>
      <c:txPr>
        <a:bodyPr/>
        <a:lstStyle/>
        <a:p>
          <a:pPr>
            <a:defRPr sz="1800">
              <a:latin typeface="Century Gothic" panose="020B0502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2000"/>
            </a:pPr>
            <a:r>
              <a:rPr lang="en-GB" sz="2000"/>
              <a:t>Age Profile</a:t>
            </a:r>
          </a:p>
        </c:rich>
      </c:tx>
      <c:layout>
        <c:manualLayout>
          <c:xMode val="edge"/>
          <c:yMode val="edge"/>
          <c:x val="6.063602869491333E-2"/>
          <c:y val="8.1178159320789145E-2"/>
        </c:manualLayout>
      </c:layout>
      <c:overlay val="0"/>
    </c:title>
    <c:autoTitleDeleted val="0"/>
    <c:plotArea>
      <c:layout>
        <c:manualLayout>
          <c:layoutTarget val="inner"/>
          <c:xMode val="edge"/>
          <c:yMode val="edge"/>
          <c:x val="0.33653453394960892"/>
          <c:y val="5.1673308609515758E-2"/>
          <c:w val="0.58323897605768427"/>
          <c:h val="0.91198808424325561"/>
        </c:manualLayout>
      </c:layout>
      <c:pieChart>
        <c:varyColors val="1"/>
        <c:ser>
          <c:idx val="0"/>
          <c:order val="0"/>
          <c:dLbls>
            <c:txPr>
              <a:bodyPr/>
              <a:lstStyle/>
              <a:p>
                <a:pPr>
                  <a:defRPr sz="1200" b="1">
                    <a:solidFill>
                      <a:schemeClr val="bg1"/>
                    </a:solidFill>
                  </a:defRPr>
                </a:pPr>
                <a:endParaRPr lang="en-US"/>
              </a:p>
            </c:txPr>
            <c:showLegendKey val="0"/>
            <c:showVal val="0"/>
            <c:showCatName val="1"/>
            <c:showSerName val="0"/>
            <c:showPercent val="1"/>
            <c:showBubbleSize val="0"/>
            <c:showLeaderLines val="1"/>
          </c:dLbls>
          <c:cat>
            <c:strRef>
              <c:f>'2. Current Resource'!$A$24:$A$28</c:f>
              <c:strCache>
                <c:ptCount val="5"/>
                <c:pt idx="0">
                  <c:v>&lt;25</c:v>
                </c:pt>
                <c:pt idx="1">
                  <c:v>26-35</c:v>
                </c:pt>
                <c:pt idx="2">
                  <c:v>36-45</c:v>
                </c:pt>
                <c:pt idx="3">
                  <c:v>46-55</c:v>
                </c:pt>
                <c:pt idx="4">
                  <c:v>&gt;55</c:v>
                </c:pt>
              </c:strCache>
            </c:strRef>
          </c:cat>
          <c:val>
            <c:numRef>
              <c:f>'2. Current Resource'!$S$24:$S$28</c:f>
              <c:numCache>
                <c:formatCode>General</c:formatCode>
                <c:ptCount val="5"/>
                <c:pt idx="0">
                  <c:v>23</c:v>
                </c:pt>
                <c:pt idx="1">
                  <c:v>136</c:v>
                </c:pt>
                <c:pt idx="2">
                  <c:v>107</c:v>
                </c:pt>
                <c:pt idx="3">
                  <c:v>113</c:v>
                </c:pt>
                <c:pt idx="4">
                  <c:v>57</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2"/>
    </mc:Choice>
    <mc:Fallback>
      <c:style val="12"/>
    </mc:Fallback>
  </mc:AlternateContent>
  <c:chart>
    <c:title>
      <c:layout>
        <c:manualLayout>
          <c:xMode val="edge"/>
          <c:yMode val="edge"/>
          <c:x val="0.37194251525251215"/>
          <c:y val="3.5524810898564428E-2"/>
        </c:manualLayout>
      </c:layout>
      <c:overlay val="0"/>
      <c:txPr>
        <a:bodyPr/>
        <a:lstStyle/>
        <a:p>
          <a:pPr>
            <a:defRPr sz="1600"/>
          </a:pPr>
          <a:endParaRPr lang="en-US"/>
        </a:p>
      </c:txPr>
    </c:title>
    <c:autoTitleDeleted val="0"/>
    <c:plotArea>
      <c:layout/>
      <c:radarChart>
        <c:radarStyle val="marker"/>
        <c:varyColors val="0"/>
        <c:ser>
          <c:idx val="0"/>
          <c:order val="0"/>
          <c:tx>
            <c:v>NQSW</c:v>
          </c:tx>
          <c:cat>
            <c:strRef>
              <c:f>'4. Attrition'!$B$5:$B$9</c:f>
              <c:strCache>
                <c:ptCount val="5"/>
                <c:pt idx="0">
                  <c:v>Input your own</c:v>
                </c:pt>
                <c:pt idx="1">
                  <c:v>Input your own</c:v>
                </c:pt>
                <c:pt idx="2">
                  <c:v>Input your own</c:v>
                </c:pt>
                <c:pt idx="3">
                  <c:v>Input your own</c:v>
                </c:pt>
                <c:pt idx="4">
                  <c:v>Input your own</c:v>
                </c:pt>
              </c:strCache>
            </c:strRef>
          </c:cat>
          <c:val>
            <c:numRef>
              <c:f>'4. Attrition'!$C$5:$C$9</c:f>
              <c:numCache>
                <c:formatCode>General</c:formatCode>
                <c:ptCount val="5"/>
              </c:numCache>
            </c:numRef>
          </c:val>
        </c:ser>
        <c:dLbls>
          <c:showLegendKey val="0"/>
          <c:showVal val="0"/>
          <c:showCatName val="0"/>
          <c:showSerName val="0"/>
          <c:showPercent val="0"/>
          <c:showBubbleSize val="0"/>
        </c:dLbls>
        <c:axId val="43922176"/>
        <c:axId val="43923712"/>
      </c:radarChart>
      <c:catAx>
        <c:axId val="43922176"/>
        <c:scaling>
          <c:orientation val="minMax"/>
        </c:scaling>
        <c:delete val="0"/>
        <c:axPos val="b"/>
        <c:majorGridlines/>
        <c:majorTickMark val="none"/>
        <c:minorTickMark val="none"/>
        <c:tickLblPos val="nextTo"/>
        <c:crossAx val="43923712"/>
        <c:crosses val="autoZero"/>
        <c:auto val="1"/>
        <c:lblAlgn val="ctr"/>
        <c:lblOffset val="100"/>
        <c:noMultiLvlLbl val="0"/>
      </c:catAx>
      <c:valAx>
        <c:axId val="43923712"/>
        <c:scaling>
          <c:orientation val="minMax"/>
        </c:scaling>
        <c:delete val="0"/>
        <c:axPos val="l"/>
        <c:majorGridlines/>
        <c:numFmt formatCode="General" sourceLinked="1"/>
        <c:majorTickMark val="none"/>
        <c:minorTickMark val="none"/>
        <c:tickLblPos val="nextTo"/>
        <c:crossAx val="43922176"/>
        <c:crosses val="autoZero"/>
        <c:crossBetween val="between"/>
      </c:valAx>
    </c:plotArea>
    <c:plotVisOnly val="1"/>
    <c:dispBlanksAs val="gap"/>
    <c:showDLblsOverMax val="0"/>
  </c:chart>
  <c:txPr>
    <a:bodyPr/>
    <a:lstStyle/>
    <a:p>
      <a:pPr>
        <a:defRPr>
          <a:latin typeface="Century Gothic" panose="020B0502020202020204" pitchFamily="34" charset="0"/>
        </a:defRPr>
      </a:pPr>
      <a:endParaRPr lang="en-US"/>
    </a:p>
  </c:txPr>
  <c:printSettings>
    <c:headerFooter/>
    <c:pageMargins b="0.75" l="0.7" r="0.7" t="0.75" header="0.3" footer="0.3"/>
    <c:pageSetup paperSize="8"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33"/>
    </mc:Choice>
    <mc:Fallback>
      <c:style val="33"/>
    </mc:Fallback>
  </mc:AlternateContent>
  <c:chart>
    <c:autoTitleDeleted val="0"/>
    <c:plotArea>
      <c:layout/>
      <c:doughnutChart>
        <c:varyColors val="1"/>
        <c:ser>
          <c:idx val="0"/>
          <c:order val="0"/>
          <c:explosion val="25"/>
          <c:cat>
            <c:strRef>
              <c:f>'2. Current Resource'!$A$22:$A$23</c:f>
              <c:strCache>
                <c:ptCount val="2"/>
                <c:pt idx="0">
                  <c:v>Male</c:v>
                </c:pt>
                <c:pt idx="1">
                  <c:v>Female</c:v>
                </c:pt>
              </c:strCache>
            </c:strRef>
          </c:cat>
          <c:val>
            <c:numRef>
              <c:f>'2. Current Resource'!$G$22:$G$23</c:f>
              <c:numCache>
                <c:formatCode>0</c:formatCode>
                <c:ptCount val="2"/>
                <c:pt idx="0">
                  <c:v>6.1855670103092786</c:v>
                </c:pt>
                <c:pt idx="1">
                  <c:v>93.814432989690715</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69522347229330594"/>
          <c:y val="0.31076169045379454"/>
          <c:w val="0.25479991879669106"/>
          <c:h val="0.40780936113993438"/>
        </c:manualLayout>
      </c:layout>
      <c:overlay val="0"/>
      <c:txPr>
        <a:bodyPr/>
        <a:lstStyle/>
        <a:p>
          <a:pPr>
            <a:defRPr sz="1400" b="1">
              <a:latin typeface="Century Gothic" panose="020B0502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3"/>
    </mc:Choice>
    <mc:Fallback>
      <c:style val="13"/>
    </mc:Fallback>
  </mc:AlternateContent>
  <c:chart>
    <c:title>
      <c:tx>
        <c:rich>
          <a:bodyPr/>
          <a:lstStyle/>
          <a:p>
            <a:pPr>
              <a:defRPr sz="1600"/>
            </a:pPr>
            <a:r>
              <a:rPr lang="en-GB" sz="1600"/>
              <a:t>Experienced SW &lt; 2 yrs</a:t>
            </a:r>
          </a:p>
        </c:rich>
      </c:tx>
      <c:overlay val="0"/>
    </c:title>
    <c:autoTitleDeleted val="0"/>
    <c:plotArea>
      <c:layout/>
      <c:radarChart>
        <c:radarStyle val="marker"/>
        <c:varyColors val="0"/>
        <c:ser>
          <c:idx val="0"/>
          <c:order val="0"/>
          <c:cat>
            <c:strRef>
              <c:f>'4. Attrition'!$D$5:$D$9</c:f>
              <c:strCache>
                <c:ptCount val="5"/>
                <c:pt idx="0">
                  <c:v>Stress-related ill health</c:v>
                </c:pt>
                <c:pt idx="1">
                  <c:v>Low pay</c:v>
                </c:pt>
                <c:pt idx="2">
                  <c:v>No opportunities for progression</c:v>
                </c:pt>
                <c:pt idx="3">
                  <c:v>Negative workplace culture</c:v>
                </c:pt>
                <c:pt idx="4">
                  <c:v>Left to start family</c:v>
                </c:pt>
              </c:strCache>
            </c:strRef>
          </c:cat>
          <c:val>
            <c:numRef>
              <c:f>'4. Attrition'!$E$5:$E$9</c:f>
              <c:numCache>
                <c:formatCode>General</c:formatCode>
                <c:ptCount val="5"/>
                <c:pt idx="0">
                  <c:v>3</c:v>
                </c:pt>
                <c:pt idx="1">
                  <c:v>2</c:v>
                </c:pt>
                <c:pt idx="2">
                  <c:v>1</c:v>
                </c:pt>
                <c:pt idx="3">
                  <c:v>3</c:v>
                </c:pt>
                <c:pt idx="4">
                  <c:v>2</c:v>
                </c:pt>
              </c:numCache>
            </c:numRef>
          </c:val>
        </c:ser>
        <c:dLbls>
          <c:showLegendKey val="0"/>
          <c:showVal val="0"/>
          <c:showCatName val="0"/>
          <c:showSerName val="0"/>
          <c:showPercent val="0"/>
          <c:showBubbleSize val="0"/>
        </c:dLbls>
        <c:axId val="43952000"/>
        <c:axId val="43953536"/>
      </c:radarChart>
      <c:catAx>
        <c:axId val="43952000"/>
        <c:scaling>
          <c:orientation val="minMax"/>
        </c:scaling>
        <c:delete val="0"/>
        <c:axPos val="b"/>
        <c:majorGridlines/>
        <c:majorTickMark val="none"/>
        <c:minorTickMark val="none"/>
        <c:tickLblPos val="nextTo"/>
        <c:spPr>
          <a:ln w="9525">
            <a:noFill/>
          </a:ln>
        </c:spPr>
        <c:crossAx val="43953536"/>
        <c:crosses val="autoZero"/>
        <c:auto val="1"/>
        <c:lblAlgn val="ctr"/>
        <c:lblOffset val="100"/>
        <c:noMultiLvlLbl val="0"/>
      </c:catAx>
      <c:valAx>
        <c:axId val="43953536"/>
        <c:scaling>
          <c:orientation val="minMax"/>
        </c:scaling>
        <c:delete val="0"/>
        <c:axPos val="l"/>
        <c:majorGridlines/>
        <c:numFmt formatCode="General" sourceLinked="1"/>
        <c:majorTickMark val="none"/>
        <c:minorTickMark val="none"/>
        <c:tickLblPos val="nextTo"/>
        <c:crossAx val="43952000"/>
        <c:crosses val="autoZero"/>
        <c:crossBetween val="between"/>
      </c:valAx>
    </c:plotArea>
    <c:plotVisOnly val="1"/>
    <c:dispBlanksAs val="gap"/>
    <c:showDLblsOverMax val="0"/>
  </c:chart>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4"/>
    </mc:Choice>
    <mc:Fallback>
      <c:style val="14"/>
    </mc:Fallback>
  </mc:AlternateContent>
  <c:chart>
    <c:title>
      <c:tx>
        <c:rich>
          <a:bodyPr/>
          <a:lstStyle/>
          <a:p>
            <a:pPr>
              <a:defRPr sz="1600"/>
            </a:pPr>
            <a:r>
              <a:rPr lang="en-US" sz="1600"/>
              <a:t>Experienced</a:t>
            </a:r>
            <a:r>
              <a:rPr lang="en-US" sz="1600" baseline="0"/>
              <a:t> SW &gt; 2yrs</a:t>
            </a:r>
            <a:endParaRPr lang="en-US" sz="1600"/>
          </a:p>
        </c:rich>
      </c:tx>
      <c:overlay val="0"/>
    </c:title>
    <c:autoTitleDeleted val="0"/>
    <c:plotArea>
      <c:layout/>
      <c:radarChart>
        <c:radarStyle val="marker"/>
        <c:varyColors val="0"/>
        <c:ser>
          <c:idx val="0"/>
          <c:order val="0"/>
          <c:cat>
            <c:strRef>
              <c:f>'4. Attrition'!$F$5:$F$9</c:f>
              <c:strCache>
                <c:ptCount val="5"/>
                <c:pt idx="0">
                  <c:v>Input your own</c:v>
                </c:pt>
                <c:pt idx="1">
                  <c:v>Input your own</c:v>
                </c:pt>
                <c:pt idx="2">
                  <c:v>Input your own</c:v>
                </c:pt>
                <c:pt idx="3">
                  <c:v>Input your own</c:v>
                </c:pt>
                <c:pt idx="4">
                  <c:v>Input your own</c:v>
                </c:pt>
              </c:strCache>
            </c:strRef>
          </c:cat>
          <c:val>
            <c:numRef>
              <c:f>'4. Attrition'!$G$5:$G$9</c:f>
              <c:numCache>
                <c:formatCode>General</c:formatCode>
                <c:ptCount val="5"/>
              </c:numCache>
            </c:numRef>
          </c:val>
        </c:ser>
        <c:dLbls>
          <c:showLegendKey val="0"/>
          <c:showVal val="0"/>
          <c:showCatName val="0"/>
          <c:showSerName val="0"/>
          <c:showPercent val="0"/>
          <c:showBubbleSize val="0"/>
        </c:dLbls>
        <c:axId val="43854848"/>
        <c:axId val="43860736"/>
      </c:radarChart>
      <c:catAx>
        <c:axId val="43854848"/>
        <c:scaling>
          <c:orientation val="minMax"/>
        </c:scaling>
        <c:delete val="0"/>
        <c:axPos val="b"/>
        <c:majorGridlines/>
        <c:majorTickMark val="none"/>
        <c:minorTickMark val="none"/>
        <c:tickLblPos val="nextTo"/>
        <c:spPr>
          <a:ln w="9525">
            <a:noFill/>
          </a:ln>
        </c:spPr>
        <c:crossAx val="43860736"/>
        <c:crosses val="autoZero"/>
        <c:auto val="1"/>
        <c:lblAlgn val="ctr"/>
        <c:lblOffset val="100"/>
        <c:noMultiLvlLbl val="0"/>
      </c:catAx>
      <c:valAx>
        <c:axId val="43860736"/>
        <c:scaling>
          <c:orientation val="minMax"/>
        </c:scaling>
        <c:delete val="0"/>
        <c:axPos val="l"/>
        <c:majorGridlines/>
        <c:numFmt formatCode="General" sourceLinked="1"/>
        <c:majorTickMark val="none"/>
        <c:minorTickMark val="none"/>
        <c:tickLblPos val="nextTo"/>
        <c:crossAx val="43854848"/>
        <c:crosses val="autoZero"/>
        <c:crossBetween val="between"/>
      </c:valAx>
    </c:plotArea>
    <c:plotVisOnly val="1"/>
    <c:dispBlanksAs val="gap"/>
    <c:showDLblsOverMax val="0"/>
  </c:chart>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5"/>
    </mc:Choice>
    <mc:Fallback>
      <c:style val="15"/>
    </mc:Fallback>
  </mc:AlternateContent>
  <c:chart>
    <c:title>
      <c:tx>
        <c:rich>
          <a:bodyPr/>
          <a:lstStyle/>
          <a:p>
            <a:pPr>
              <a:defRPr sz="1600"/>
            </a:pPr>
            <a:r>
              <a:rPr lang="en-US" sz="1600"/>
              <a:t>ATM/TM</a:t>
            </a:r>
          </a:p>
        </c:rich>
      </c:tx>
      <c:overlay val="0"/>
    </c:title>
    <c:autoTitleDeleted val="0"/>
    <c:plotArea>
      <c:layout/>
      <c:radarChart>
        <c:radarStyle val="marker"/>
        <c:varyColors val="0"/>
        <c:ser>
          <c:idx val="0"/>
          <c:order val="0"/>
          <c:cat>
            <c:strRef>
              <c:f>'4. Attrition'!$H$5:$H$9</c:f>
              <c:strCache>
                <c:ptCount val="5"/>
                <c:pt idx="0">
                  <c:v>Input your own</c:v>
                </c:pt>
                <c:pt idx="1">
                  <c:v>Input your own</c:v>
                </c:pt>
                <c:pt idx="2">
                  <c:v>Input your own</c:v>
                </c:pt>
                <c:pt idx="3">
                  <c:v>Input your own</c:v>
                </c:pt>
                <c:pt idx="4">
                  <c:v>Input your own</c:v>
                </c:pt>
              </c:strCache>
            </c:strRef>
          </c:cat>
          <c:val>
            <c:numRef>
              <c:f>'4. Attrition'!$I$5:$I$9</c:f>
              <c:numCache>
                <c:formatCode>General</c:formatCode>
                <c:ptCount val="5"/>
              </c:numCache>
            </c:numRef>
          </c:val>
        </c:ser>
        <c:dLbls>
          <c:showLegendKey val="0"/>
          <c:showVal val="0"/>
          <c:showCatName val="0"/>
          <c:showSerName val="0"/>
          <c:showPercent val="0"/>
          <c:showBubbleSize val="0"/>
        </c:dLbls>
        <c:axId val="43889024"/>
        <c:axId val="43890560"/>
      </c:radarChart>
      <c:catAx>
        <c:axId val="43889024"/>
        <c:scaling>
          <c:orientation val="minMax"/>
        </c:scaling>
        <c:delete val="0"/>
        <c:axPos val="b"/>
        <c:majorGridlines/>
        <c:majorTickMark val="none"/>
        <c:minorTickMark val="none"/>
        <c:tickLblPos val="nextTo"/>
        <c:spPr>
          <a:ln w="9525">
            <a:noFill/>
          </a:ln>
        </c:spPr>
        <c:crossAx val="43890560"/>
        <c:crosses val="autoZero"/>
        <c:auto val="1"/>
        <c:lblAlgn val="ctr"/>
        <c:lblOffset val="100"/>
        <c:noMultiLvlLbl val="0"/>
      </c:catAx>
      <c:valAx>
        <c:axId val="43890560"/>
        <c:scaling>
          <c:orientation val="minMax"/>
        </c:scaling>
        <c:delete val="0"/>
        <c:axPos val="l"/>
        <c:majorGridlines/>
        <c:numFmt formatCode="General" sourceLinked="1"/>
        <c:majorTickMark val="none"/>
        <c:minorTickMark val="none"/>
        <c:tickLblPos val="nextTo"/>
        <c:crossAx val="43889024"/>
        <c:crosses val="autoZero"/>
        <c:crossBetween val="between"/>
      </c:valAx>
    </c:plotArea>
    <c:plotVisOnly val="1"/>
    <c:dispBlanksAs val="gap"/>
    <c:showDLblsOverMax val="0"/>
  </c:chart>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6"/>
    </mc:Choice>
    <mc:Fallback>
      <c:style val="16"/>
    </mc:Fallback>
  </mc:AlternateContent>
  <c:chart>
    <c:title>
      <c:tx>
        <c:rich>
          <a:bodyPr/>
          <a:lstStyle/>
          <a:p>
            <a:pPr>
              <a:defRPr sz="1600"/>
            </a:pPr>
            <a:r>
              <a:rPr lang="en-GB" sz="1600"/>
              <a:t>Service Mgr /</a:t>
            </a:r>
            <a:r>
              <a:rPr lang="en-GB" sz="1600" baseline="0"/>
              <a:t> Grp Mgr</a:t>
            </a:r>
            <a:endParaRPr lang="en-GB" sz="1600"/>
          </a:p>
        </c:rich>
      </c:tx>
      <c:overlay val="0"/>
    </c:title>
    <c:autoTitleDeleted val="0"/>
    <c:plotArea>
      <c:layout/>
      <c:radarChart>
        <c:radarStyle val="marker"/>
        <c:varyColors val="0"/>
        <c:ser>
          <c:idx val="0"/>
          <c:order val="0"/>
          <c:cat>
            <c:strRef>
              <c:f>'4. Attrition'!$J$5:$J$9</c:f>
              <c:strCache>
                <c:ptCount val="5"/>
                <c:pt idx="0">
                  <c:v>Input your own</c:v>
                </c:pt>
                <c:pt idx="1">
                  <c:v>Input your own</c:v>
                </c:pt>
                <c:pt idx="2">
                  <c:v>Input your own</c:v>
                </c:pt>
                <c:pt idx="3">
                  <c:v>Input your own</c:v>
                </c:pt>
                <c:pt idx="4">
                  <c:v>Input your own</c:v>
                </c:pt>
              </c:strCache>
            </c:strRef>
          </c:cat>
          <c:val>
            <c:numRef>
              <c:f>'4. Attrition'!$K$5:$K$9</c:f>
              <c:numCache>
                <c:formatCode>General</c:formatCode>
                <c:ptCount val="5"/>
              </c:numCache>
            </c:numRef>
          </c:val>
        </c:ser>
        <c:dLbls>
          <c:showLegendKey val="0"/>
          <c:showVal val="0"/>
          <c:showCatName val="0"/>
          <c:showSerName val="0"/>
          <c:showPercent val="0"/>
          <c:showBubbleSize val="0"/>
        </c:dLbls>
        <c:axId val="106239488"/>
        <c:axId val="106241024"/>
      </c:radarChart>
      <c:catAx>
        <c:axId val="106239488"/>
        <c:scaling>
          <c:orientation val="minMax"/>
        </c:scaling>
        <c:delete val="0"/>
        <c:axPos val="b"/>
        <c:majorGridlines/>
        <c:majorTickMark val="none"/>
        <c:minorTickMark val="none"/>
        <c:tickLblPos val="nextTo"/>
        <c:spPr>
          <a:ln w="9525">
            <a:noFill/>
          </a:ln>
        </c:spPr>
        <c:crossAx val="106241024"/>
        <c:crosses val="autoZero"/>
        <c:auto val="1"/>
        <c:lblAlgn val="ctr"/>
        <c:lblOffset val="100"/>
        <c:noMultiLvlLbl val="0"/>
      </c:catAx>
      <c:valAx>
        <c:axId val="106241024"/>
        <c:scaling>
          <c:orientation val="minMax"/>
        </c:scaling>
        <c:delete val="0"/>
        <c:axPos val="l"/>
        <c:majorGridlines/>
        <c:numFmt formatCode="General" sourceLinked="1"/>
        <c:majorTickMark val="none"/>
        <c:minorTickMark val="none"/>
        <c:tickLblPos val="nextTo"/>
        <c:crossAx val="106239488"/>
        <c:crosses val="autoZero"/>
        <c:crossBetween val="between"/>
      </c:valAx>
    </c:plotArea>
    <c:plotVisOnly val="1"/>
    <c:dispBlanksAs val="gap"/>
    <c:showDLblsOverMax val="0"/>
  </c:chart>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2"/>
    </mc:Choice>
    <mc:Fallback>
      <c:style val="12"/>
    </mc:Fallback>
  </mc:AlternateContent>
  <c:chart>
    <c:autoTitleDeleted val="0"/>
    <c:plotArea>
      <c:layout/>
      <c:radarChart>
        <c:radarStyle val="marker"/>
        <c:varyColors val="0"/>
        <c:ser>
          <c:idx val="0"/>
          <c:order val="0"/>
          <c:cat>
            <c:strRef>
              <c:f>('2. Current Resource'!$A$6:$A$7,'2. Current Resource'!$A$10:$A$20)</c:f>
              <c:strCache>
                <c:ptCount val="13"/>
                <c:pt idx="0">
                  <c:v>Total FTE + Vacancies</c:v>
                </c:pt>
                <c:pt idx="1">
                  <c:v>Current Headcount</c:v>
                </c:pt>
                <c:pt idx="2">
                  <c:v>Part Time (headcount)</c:v>
                </c:pt>
                <c:pt idx="3">
                  <c:v>Current Vacancies (fte)</c:v>
                </c:pt>
                <c:pt idx="4">
                  <c:v>Vacancies Covered by Agency SWs</c:v>
                </c:pt>
                <c:pt idx="5">
                  <c:v>Bottom of salary range</c:v>
                </c:pt>
                <c:pt idx="6">
                  <c:v>Top of salary range</c:v>
                </c:pt>
                <c:pt idx="7">
                  <c:v>Max. annual market forces amount</c:v>
                </c:pt>
                <c:pt idx="8">
                  <c:v>Average Hourly Agency Pay Rate</c:v>
                </c:pt>
                <c:pt idx="9">
                  <c:v>Average Tenure (Permanent)</c:v>
                </c:pt>
                <c:pt idx="10">
                  <c:v>Average Tenure (Agency)</c:v>
                </c:pt>
                <c:pt idx="11">
                  <c:v>Total Turnover (%)</c:v>
                </c:pt>
                <c:pt idx="12">
                  <c:v>BME (%)</c:v>
                </c:pt>
              </c:strCache>
            </c:strRef>
          </c:cat>
          <c:val>
            <c:numRef>
              <c:f>('2. Current Resource'!$E$6:$E$7,'2. Current Resource'!$E$10:$E$20)</c:f>
              <c:numCache>
                <c:formatCode>General</c:formatCode>
                <c:ptCount val="13"/>
              </c:numCache>
            </c:numRef>
          </c:val>
        </c:ser>
        <c:dLbls>
          <c:showLegendKey val="0"/>
          <c:showVal val="0"/>
          <c:showCatName val="0"/>
          <c:showSerName val="0"/>
          <c:showPercent val="0"/>
          <c:showBubbleSize val="0"/>
        </c:dLbls>
        <c:axId val="107019264"/>
        <c:axId val="100119296"/>
      </c:radarChart>
      <c:catAx>
        <c:axId val="107019264"/>
        <c:scaling>
          <c:orientation val="minMax"/>
        </c:scaling>
        <c:delete val="0"/>
        <c:axPos val="b"/>
        <c:majorGridlines/>
        <c:majorTickMark val="out"/>
        <c:minorTickMark val="none"/>
        <c:tickLblPos val="nextTo"/>
        <c:txPr>
          <a:bodyPr/>
          <a:lstStyle/>
          <a:p>
            <a:pPr>
              <a:defRPr sz="900"/>
            </a:pPr>
            <a:endParaRPr lang="en-US"/>
          </a:p>
        </c:txPr>
        <c:crossAx val="100119296"/>
        <c:crosses val="autoZero"/>
        <c:auto val="1"/>
        <c:lblAlgn val="ctr"/>
        <c:lblOffset val="100"/>
        <c:noMultiLvlLbl val="0"/>
      </c:catAx>
      <c:valAx>
        <c:axId val="100119296"/>
        <c:scaling>
          <c:orientation val="minMax"/>
        </c:scaling>
        <c:delete val="0"/>
        <c:axPos val="l"/>
        <c:majorGridlines/>
        <c:numFmt formatCode="General" sourceLinked="1"/>
        <c:majorTickMark val="cross"/>
        <c:minorTickMark val="none"/>
        <c:tickLblPos val="nextTo"/>
        <c:crossAx val="107019264"/>
        <c:crosses val="autoZero"/>
        <c:crossBetween val="between"/>
      </c:valAx>
    </c:plotArea>
    <c:plotVisOnly val="1"/>
    <c:dispBlanksAs val="gap"/>
    <c:showDLblsOverMax val="0"/>
  </c:chart>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600"/>
            </a:pPr>
            <a:r>
              <a:rPr lang="en-US" sz="1600"/>
              <a:t>Age Profile</a:t>
            </a:r>
          </a:p>
        </c:rich>
      </c:tx>
      <c:layout>
        <c:manualLayout>
          <c:xMode val="edge"/>
          <c:yMode val="edge"/>
          <c:x val="4.5604561218326636E-2"/>
          <c:y val="5.6737588652482268E-2"/>
        </c:manualLayout>
      </c:layout>
      <c:overlay val="0"/>
    </c:title>
    <c:autoTitleDeleted val="0"/>
    <c:plotArea>
      <c:layout>
        <c:manualLayout>
          <c:layoutTarget val="inner"/>
          <c:xMode val="edge"/>
          <c:yMode val="edge"/>
          <c:x val="0.32768963020363573"/>
          <c:y val="9.9142905009214258E-2"/>
          <c:w val="0.44285762129738798"/>
          <c:h val="0.84223197632210867"/>
        </c:manualLayout>
      </c:layout>
      <c:radarChart>
        <c:radarStyle val="marker"/>
        <c:varyColors val="0"/>
        <c:ser>
          <c:idx val="0"/>
          <c:order val="0"/>
          <c:tx>
            <c:v>NQSW - Age Profile</c:v>
          </c:tx>
          <c:cat>
            <c:strRef>
              <c:f>'2. Current Resource'!$A$24:$A$28</c:f>
              <c:strCache>
                <c:ptCount val="5"/>
                <c:pt idx="0">
                  <c:v>&lt;25</c:v>
                </c:pt>
                <c:pt idx="1">
                  <c:v>26-35</c:v>
                </c:pt>
                <c:pt idx="2">
                  <c:v>36-45</c:v>
                </c:pt>
                <c:pt idx="3">
                  <c:v>46-55</c:v>
                </c:pt>
                <c:pt idx="4">
                  <c:v>&gt;55</c:v>
                </c:pt>
              </c:strCache>
            </c:strRef>
          </c:cat>
          <c:val>
            <c:numRef>
              <c:f>'2. Current Resource'!$E$24:$E$28</c:f>
              <c:numCache>
                <c:formatCode>General</c:formatCode>
                <c:ptCount val="5"/>
              </c:numCache>
            </c:numRef>
          </c:val>
        </c:ser>
        <c:dLbls>
          <c:showLegendKey val="0"/>
          <c:showVal val="0"/>
          <c:showCatName val="0"/>
          <c:showSerName val="0"/>
          <c:showPercent val="0"/>
          <c:showBubbleSize val="0"/>
        </c:dLbls>
        <c:axId val="106124800"/>
        <c:axId val="106126336"/>
      </c:radarChart>
      <c:catAx>
        <c:axId val="106124800"/>
        <c:scaling>
          <c:orientation val="minMax"/>
        </c:scaling>
        <c:delete val="0"/>
        <c:axPos val="b"/>
        <c:majorGridlines/>
        <c:majorTickMark val="out"/>
        <c:minorTickMark val="none"/>
        <c:tickLblPos val="nextTo"/>
        <c:crossAx val="106126336"/>
        <c:crosses val="autoZero"/>
        <c:auto val="1"/>
        <c:lblAlgn val="ctr"/>
        <c:lblOffset val="100"/>
        <c:noMultiLvlLbl val="0"/>
      </c:catAx>
      <c:valAx>
        <c:axId val="106126336"/>
        <c:scaling>
          <c:orientation val="minMax"/>
        </c:scaling>
        <c:delete val="0"/>
        <c:axPos val="l"/>
        <c:majorGridlines/>
        <c:numFmt formatCode="General" sourceLinked="1"/>
        <c:majorTickMark val="cross"/>
        <c:minorTickMark val="none"/>
        <c:tickLblPos val="nextTo"/>
        <c:crossAx val="106124800"/>
        <c:crosses val="autoZero"/>
        <c:crossBetween val="between"/>
      </c:valAx>
    </c:plotArea>
    <c:plotVisOnly val="1"/>
    <c:dispBlanksAs val="gap"/>
    <c:showDLblsOverMax val="0"/>
  </c:chart>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3"/>
    </mc:Choice>
    <mc:Fallback>
      <c:style val="13"/>
    </mc:Fallback>
  </mc:AlternateContent>
  <c:chart>
    <c:title>
      <c:tx>
        <c:rich>
          <a:bodyPr/>
          <a:lstStyle/>
          <a:p>
            <a:pPr>
              <a:defRPr sz="1600"/>
            </a:pPr>
            <a:r>
              <a:rPr lang="en-US" sz="1600"/>
              <a:t>Age Profile</a:t>
            </a:r>
          </a:p>
        </c:rich>
      </c:tx>
      <c:layout>
        <c:manualLayout>
          <c:xMode val="edge"/>
          <c:yMode val="edge"/>
          <c:x val="2.729531233735441E-2"/>
          <c:y val="4.4912290628493577E-2"/>
        </c:manualLayout>
      </c:layout>
      <c:overlay val="0"/>
    </c:title>
    <c:autoTitleDeleted val="0"/>
    <c:plotArea>
      <c:layout>
        <c:manualLayout>
          <c:layoutTarget val="inner"/>
          <c:xMode val="edge"/>
          <c:yMode val="edge"/>
          <c:x val="0.29298804701100767"/>
          <c:y val="0.10057612390133971"/>
          <c:w val="0.43858410150241151"/>
          <c:h val="0.83256070342549049"/>
        </c:manualLayout>
      </c:layout>
      <c:radarChart>
        <c:radarStyle val="marker"/>
        <c:varyColors val="0"/>
        <c:ser>
          <c:idx val="0"/>
          <c:order val="0"/>
          <c:tx>
            <c:v>Experienced SWs - Age Profile</c:v>
          </c:tx>
          <c:cat>
            <c:strRef>
              <c:f>'2. Current Resource'!$A$24:$A$28</c:f>
              <c:strCache>
                <c:ptCount val="5"/>
                <c:pt idx="0">
                  <c:v>&lt;25</c:v>
                </c:pt>
                <c:pt idx="1">
                  <c:v>26-35</c:v>
                </c:pt>
                <c:pt idx="2">
                  <c:v>36-45</c:v>
                </c:pt>
                <c:pt idx="3">
                  <c:v>46-55</c:v>
                </c:pt>
                <c:pt idx="4">
                  <c:v>&gt;55</c:v>
                </c:pt>
              </c:strCache>
            </c:strRef>
          </c:cat>
          <c:val>
            <c:numRef>
              <c:f>'2. Current Resource'!$H$24:$H$28</c:f>
              <c:numCache>
                <c:formatCode>General</c:formatCode>
                <c:ptCount val="5"/>
                <c:pt idx="0">
                  <c:v>3</c:v>
                </c:pt>
                <c:pt idx="1">
                  <c:v>2</c:v>
                </c:pt>
                <c:pt idx="2">
                  <c:v>2</c:v>
                </c:pt>
                <c:pt idx="3">
                  <c:v>2</c:v>
                </c:pt>
                <c:pt idx="4">
                  <c:v>2</c:v>
                </c:pt>
              </c:numCache>
            </c:numRef>
          </c:val>
        </c:ser>
        <c:dLbls>
          <c:showLegendKey val="0"/>
          <c:showVal val="0"/>
          <c:showCatName val="0"/>
          <c:showSerName val="0"/>
          <c:showPercent val="0"/>
          <c:showBubbleSize val="0"/>
        </c:dLbls>
        <c:axId val="106162816"/>
        <c:axId val="106164608"/>
      </c:radarChart>
      <c:catAx>
        <c:axId val="106162816"/>
        <c:scaling>
          <c:orientation val="minMax"/>
        </c:scaling>
        <c:delete val="0"/>
        <c:axPos val="b"/>
        <c:majorGridlines/>
        <c:majorTickMark val="out"/>
        <c:minorTickMark val="none"/>
        <c:tickLblPos val="nextTo"/>
        <c:crossAx val="106164608"/>
        <c:crosses val="autoZero"/>
        <c:auto val="1"/>
        <c:lblAlgn val="ctr"/>
        <c:lblOffset val="100"/>
        <c:noMultiLvlLbl val="0"/>
      </c:catAx>
      <c:valAx>
        <c:axId val="106164608"/>
        <c:scaling>
          <c:orientation val="minMax"/>
        </c:scaling>
        <c:delete val="0"/>
        <c:axPos val="l"/>
        <c:majorGridlines/>
        <c:numFmt formatCode="General" sourceLinked="1"/>
        <c:majorTickMark val="cross"/>
        <c:minorTickMark val="none"/>
        <c:tickLblPos val="nextTo"/>
        <c:crossAx val="106162816"/>
        <c:crosses val="autoZero"/>
        <c:crossBetween val="between"/>
      </c:valAx>
    </c:plotArea>
    <c:plotVisOnly val="1"/>
    <c:dispBlanksAs val="gap"/>
    <c:showDLblsOverMax val="0"/>
  </c:chart>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radarChart>
        <c:radarStyle val="marker"/>
        <c:varyColors val="0"/>
        <c:ser>
          <c:idx val="0"/>
          <c:order val="0"/>
          <c:cat>
            <c:strRef>
              <c:f>('2. Current Resource'!$A$6:$A$7,'2. Current Resource'!$A$10:$A$20)</c:f>
              <c:strCache>
                <c:ptCount val="13"/>
                <c:pt idx="0">
                  <c:v>Total FTE + Vacancies</c:v>
                </c:pt>
                <c:pt idx="1">
                  <c:v>Current Headcount</c:v>
                </c:pt>
                <c:pt idx="2">
                  <c:v>Part Time (headcount)</c:v>
                </c:pt>
                <c:pt idx="3">
                  <c:v>Current Vacancies (fte)</c:v>
                </c:pt>
                <c:pt idx="4">
                  <c:v>Vacancies Covered by Agency SWs</c:v>
                </c:pt>
                <c:pt idx="5">
                  <c:v>Bottom of salary range</c:v>
                </c:pt>
                <c:pt idx="6">
                  <c:v>Top of salary range</c:v>
                </c:pt>
                <c:pt idx="7">
                  <c:v>Max. annual market forces amount</c:v>
                </c:pt>
                <c:pt idx="8">
                  <c:v>Average Hourly Agency Pay Rate</c:v>
                </c:pt>
                <c:pt idx="9">
                  <c:v>Average Tenure (Permanent)</c:v>
                </c:pt>
                <c:pt idx="10">
                  <c:v>Average Tenure (Agency)</c:v>
                </c:pt>
                <c:pt idx="11">
                  <c:v>Total Turnover (%)</c:v>
                </c:pt>
                <c:pt idx="12">
                  <c:v>BME (%)</c:v>
                </c:pt>
              </c:strCache>
            </c:strRef>
          </c:cat>
          <c:val>
            <c:numRef>
              <c:f>('2. Current Resource'!$H$6:$H$7,'2. Current Resource'!$H$10:$H$20)</c:f>
              <c:numCache>
                <c:formatCode>General</c:formatCode>
                <c:ptCount val="13"/>
                <c:pt idx="0">
                  <c:v>2</c:v>
                </c:pt>
                <c:pt idx="1">
                  <c:v>5</c:v>
                </c:pt>
                <c:pt idx="2">
                  <c:v>2</c:v>
                </c:pt>
                <c:pt idx="3">
                  <c:v>5</c:v>
                </c:pt>
                <c:pt idx="4">
                  <c:v>3</c:v>
                </c:pt>
                <c:pt idx="8">
                  <c:v>3</c:v>
                </c:pt>
                <c:pt idx="9">
                  <c:v>4</c:v>
                </c:pt>
                <c:pt idx="10">
                  <c:v>4</c:v>
                </c:pt>
                <c:pt idx="11">
                  <c:v>4</c:v>
                </c:pt>
                <c:pt idx="12">
                  <c:v>1</c:v>
                </c:pt>
              </c:numCache>
            </c:numRef>
          </c:val>
        </c:ser>
        <c:dLbls>
          <c:showLegendKey val="0"/>
          <c:showVal val="0"/>
          <c:showCatName val="0"/>
          <c:showSerName val="0"/>
          <c:showPercent val="0"/>
          <c:showBubbleSize val="0"/>
        </c:dLbls>
        <c:axId val="43061632"/>
        <c:axId val="43063168"/>
      </c:radarChart>
      <c:catAx>
        <c:axId val="43061632"/>
        <c:scaling>
          <c:orientation val="minMax"/>
        </c:scaling>
        <c:delete val="0"/>
        <c:axPos val="b"/>
        <c:majorGridlines/>
        <c:majorTickMark val="out"/>
        <c:minorTickMark val="none"/>
        <c:tickLblPos val="nextTo"/>
        <c:txPr>
          <a:bodyPr/>
          <a:lstStyle/>
          <a:p>
            <a:pPr>
              <a:defRPr sz="900"/>
            </a:pPr>
            <a:endParaRPr lang="en-US"/>
          </a:p>
        </c:txPr>
        <c:crossAx val="43063168"/>
        <c:crosses val="autoZero"/>
        <c:auto val="1"/>
        <c:lblAlgn val="ctr"/>
        <c:lblOffset val="100"/>
        <c:noMultiLvlLbl val="0"/>
      </c:catAx>
      <c:valAx>
        <c:axId val="43063168"/>
        <c:scaling>
          <c:orientation val="minMax"/>
        </c:scaling>
        <c:delete val="0"/>
        <c:axPos val="l"/>
        <c:majorGridlines/>
        <c:numFmt formatCode="General" sourceLinked="1"/>
        <c:majorTickMark val="cross"/>
        <c:minorTickMark val="none"/>
        <c:tickLblPos val="nextTo"/>
        <c:crossAx val="43061632"/>
        <c:crosses val="autoZero"/>
        <c:crossBetween val="between"/>
      </c:valAx>
    </c:plotArea>
    <c:plotVisOnly val="1"/>
    <c:dispBlanksAs val="gap"/>
    <c:showDLblsOverMax val="0"/>
  </c:chart>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4"/>
    </mc:Choice>
    <mc:Fallback>
      <c:style val="14"/>
    </mc:Fallback>
  </mc:AlternateContent>
  <c:chart>
    <c:autoTitleDeleted val="0"/>
    <c:plotArea>
      <c:layout/>
      <c:radarChart>
        <c:radarStyle val="marker"/>
        <c:varyColors val="0"/>
        <c:ser>
          <c:idx val="0"/>
          <c:order val="0"/>
          <c:cat>
            <c:strRef>
              <c:f>('2. Current Resource'!$A$6:$A$7,'2. Current Resource'!$A$10:$A$20)</c:f>
              <c:strCache>
                <c:ptCount val="13"/>
                <c:pt idx="0">
                  <c:v>Total FTE + Vacancies</c:v>
                </c:pt>
                <c:pt idx="1">
                  <c:v>Current Headcount</c:v>
                </c:pt>
                <c:pt idx="2">
                  <c:v>Part Time (headcount)</c:v>
                </c:pt>
                <c:pt idx="3">
                  <c:v>Current Vacancies (fte)</c:v>
                </c:pt>
                <c:pt idx="4">
                  <c:v>Vacancies Covered by Agency SWs</c:v>
                </c:pt>
                <c:pt idx="5">
                  <c:v>Bottom of salary range</c:v>
                </c:pt>
                <c:pt idx="6">
                  <c:v>Top of salary range</c:v>
                </c:pt>
                <c:pt idx="7">
                  <c:v>Max. annual market forces amount</c:v>
                </c:pt>
                <c:pt idx="8">
                  <c:v>Average Hourly Agency Pay Rate</c:v>
                </c:pt>
                <c:pt idx="9">
                  <c:v>Average Tenure (Permanent)</c:v>
                </c:pt>
                <c:pt idx="10">
                  <c:v>Average Tenure (Agency)</c:v>
                </c:pt>
                <c:pt idx="11">
                  <c:v>Total Turnover (%)</c:v>
                </c:pt>
                <c:pt idx="12">
                  <c:v>BME (%)</c:v>
                </c:pt>
              </c:strCache>
            </c:strRef>
          </c:cat>
          <c:val>
            <c:numRef>
              <c:f>('2. Current Resource'!$K$6:$K$7,'2. Current Resource'!$K$10:$K$20)</c:f>
              <c:numCache>
                <c:formatCode>General</c:formatCode>
                <c:ptCount val="13"/>
              </c:numCache>
            </c:numRef>
          </c:val>
        </c:ser>
        <c:dLbls>
          <c:showLegendKey val="0"/>
          <c:showVal val="0"/>
          <c:showCatName val="0"/>
          <c:showSerName val="0"/>
          <c:showPercent val="0"/>
          <c:showBubbleSize val="0"/>
        </c:dLbls>
        <c:axId val="43103360"/>
        <c:axId val="43104896"/>
      </c:radarChart>
      <c:catAx>
        <c:axId val="43103360"/>
        <c:scaling>
          <c:orientation val="minMax"/>
        </c:scaling>
        <c:delete val="0"/>
        <c:axPos val="b"/>
        <c:majorGridlines/>
        <c:majorTickMark val="out"/>
        <c:minorTickMark val="none"/>
        <c:tickLblPos val="nextTo"/>
        <c:txPr>
          <a:bodyPr/>
          <a:lstStyle/>
          <a:p>
            <a:pPr>
              <a:defRPr sz="900">
                <a:latin typeface="Century Gothic" panose="020B0502020202020204" pitchFamily="34" charset="0"/>
              </a:defRPr>
            </a:pPr>
            <a:endParaRPr lang="en-US"/>
          </a:p>
        </c:txPr>
        <c:crossAx val="43104896"/>
        <c:crosses val="autoZero"/>
        <c:auto val="1"/>
        <c:lblAlgn val="ctr"/>
        <c:lblOffset val="100"/>
        <c:noMultiLvlLbl val="0"/>
      </c:catAx>
      <c:valAx>
        <c:axId val="43104896"/>
        <c:scaling>
          <c:orientation val="minMax"/>
        </c:scaling>
        <c:delete val="0"/>
        <c:axPos val="l"/>
        <c:majorGridlines/>
        <c:numFmt formatCode="General" sourceLinked="1"/>
        <c:majorTickMark val="cross"/>
        <c:minorTickMark val="none"/>
        <c:tickLblPos val="nextTo"/>
        <c:txPr>
          <a:bodyPr/>
          <a:lstStyle/>
          <a:p>
            <a:pPr>
              <a:defRPr>
                <a:latin typeface="Century Gothic" panose="020B0502020202020204" pitchFamily="34" charset="0"/>
              </a:defRPr>
            </a:pPr>
            <a:endParaRPr lang="en-US"/>
          </a:p>
        </c:txPr>
        <c:crossAx val="43103360"/>
        <c:crosses val="autoZero"/>
        <c:crossBetween val="between"/>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4"/>
    </mc:Choice>
    <mc:Fallback>
      <c:style val="14"/>
    </mc:Fallback>
  </mc:AlternateContent>
  <c:chart>
    <c:title>
      <c:tx>
        <c:rich>
          <a:bodyPr/>
          <a:lstStyle/>
          <a:p>
            <a:pPr>
              <a:defRPr sz="1600"/>
            </a:pPr>
            <a:r>
              <a:rPr lang="en-GB" sz="1600">
                <a:latin typeface="Century Gothic" panose="020B0502020202020204" pitchFamily="34" charset="0"/>
              </a:rPr>
              <a:t>Age Profile</a:t>
            </a:r>
          </a:p>
        </c:rich>
      </c:tx>
      <c:layout>
        <c:manualLayout>
          <c:xMode val="edge"/>
          <c:yMode val="edge"/>
          <c:x val="2.0218787183513297E-2"/>
          <c:y val="4.4759326107815349E-2"/>
        </c:manualLayout>
      </c:layout>
      <c:overlay val="0"/>
    </c:title>
    <c:autoTitleDeleted val="0"/>
    <c:plotArea>
      <c:layout>
        <c:manualLayout>
          <c:layoutTarget val="inner"/>
          <c:xMode val="edge"/>
          <c:yMode val="edge"/>
          <c:x val="0.28985788549628766"/>
          <c:y val="0.10837792378403095"/>
          <c:w val="0.4478975712549455"/>
          <c:h val="0.83885673403180205"/>
        </c:manualLayout>
      </c:layout>
      <c:radarChart>
        <c:radarStyle val="marker"/>
        <c:varyColors val="0"/>
        <c:ser>
          <c:idx val="0"/>
          <c:order val="0"/>
          <c:cat>
            <c:strRef>
              <c:f>'2. Current Resource'!$A$24:$A$28</c:f>
              <c:strCache>
                <c:ptCount val="5"/>
                <c:pt idx="0">
                  <c:v>&lt;25</c:v>
                </c:pt>
                <c:pt idx="1">
                  <c:v>26-35</c:v>
                </c:pt>
                <c:pt idx="2">
                  <c:v>36-45</c:v>
                </c:pt>
                <c:pt idx="3">
                  <c:v>46-55</c:v>
                </c:pt>
                <c:pt idx="4">
                  <c:v>&gt;55</c:v>
                </c:pt>
              </c:strCache>
            </c:strRef>
          </c:cat>
          <c:val>
            <c:numRef>
              <c:f>'2. Current Resource'!$K$24:$K$28</c:f>
              <c:numCache>
                <c:formatCode>General</c:formatCode>
                <c:ptCount val="5"/>
              </c:numCache>
            </c:numRef>
          </c:val>
        </c:ser>
        <c:dLbls>
          <c:showLegendKey val="0"/>
          <c:showVal val="0"/>
          <c:showCatName val="0"/>
          <c:showSerName val="0"/>
          <c:showPercent val="0"/>
          <c:showBubbleSize val="0"/>
        </c:dLbls>
        <c:axId val="106110976"/>
        <c:axId val="43111552"/>
      </c:radarChart>
      <c:catAx>
        <c:axId val="106110976"/>
        <c:scaling>
          <c:orientation val="minMax"/>
        </c:scaling>
        <c:delete val="0"/>
        <c:axPos val="b"/>
        <c:majorGridlines/>
        <c:majorTickMark val="none"/>
        <c:minorTickMark val="none"/>
        <c:tickLblPos val="nextTo"/>
        <c:spPr>
          <a:ln w="9525">
            <a:noFill/>
          </a:ln>
        </c:spPr>
        <c:txPr>
          <a:bodyPr/>
          <a:lstStyle/>
          <a:p>
            <a:pPr>
              <a:defRPr>
                <a:latin typeface="Century Gothic" panose="020B0502020202020204" pitchFamily="34" charset="0"/>
              </a:defRPr>
            </a:pPr>
            <a:endParaRPr lang="en-US"/>
          </a:p>
        </c:txPr>
        <c:crossAx val="43111552"/>
        <c:crosses val="autoZero"/>
        <c:auto val="1"/>
        <c:lblAlgn val="ctr"/>
        <c:lblOffset val="100"/>
        <c:noMultiLvlLbl val="0"/>
      </c:catAx>
      <c:valAx>
        <c:axId val="43111552"/>
        <c:scaling>
          <c:orientation val="minMax"/>
        </c:scaling>
        <c:delete val="0"/>
        <c:axPos val="l"/>
        <c:majorGridlines/>
        <c:numFmt formatCode="General" sourceLinked="1"/>
        <c:majorTickMark val="none"/>
        <c:minorTickMark val="none"/>
        <c:tickLblPos val="nextTo"/>
        <c:txPr>
          <a:bodyPr/>
          <a:lstStyle/>
          <a:p>
            <a:pPr>
              <a:defRPr>
                <a:latin typeface="Century Gothic" panose="020B0502020202020204" pitchFamily="34" charset="0"/>
              </a:defRPr>
            </a:pPr>
            <a:endParaRPr lang="en-US"/>
          </a:p>
        </c:txPr>
        <c:crossAx val="106110976"/>
        <c:crosses val="autoZero"/>
        <c:crossBetween val="between"/>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33"/>
    </mc:Choice>
    <mc:Fallback>
      <c:style val="33"/>
    </mc:Fallback>
  </mc:AlternateContent>
  <c:chart>
    <c:autoTitleDeleted val="0"/>
    <c:plotArea>
      <c:layout/>
      <c:doughnutChart>
        <c:varyColors val="1"/>
        <c:ser>
          <c:idx val="0"/>
          <c:order val="0"/>
          <c:explosion val="25"/>
          <c:dPt>
            <c:idx val="0"/>
            <c:bubble3D val="0"/>
            <c:explosion val="2"/>
          </c:dPt>
          <c:cat>
            <c:strRef>
              <c:f>'2. Current Resource'!$A$22:$A$23</c:f>
              <c:strCache>
                <c:ptCount val="2"/>
                <c:pt idx="0">
                  <c:v>Male</c:v>
                </c:pt>
                <c:pt idx="1">
                  <c:v>Female</c:v>
                </c:pt>
              </c:strCache>
            </c:strRef>
          </c:cat>
          <c:val>
            <c:numRef>
              <c:f>'2. Current Resource'!$J$22:$J$23</c:f>
              <c:numCache>
                <c:formatCode>0</c:formatCode>
                <c:ptCount val="2"/>
                <c:pt idx="0">
                  <c:v>9.4170403587443943</c:v>
                </c:pt>
                <c:pt idx="1">
                  <c:v>90.582959641255599</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65355294458129"/>
          <c:y val="0.3297211110405599"/>
          <c:w val="0.21697401759555277"/>
          <c:h val="0.38535780049526952"/>
        </c:manualLayout>
      </c:layout>
      <c:overlay val="0"/>
      <c:txPr>
        <a:bodyPr/>
        <a:lstStyle/>
        <a:p>
          <a:pPr>
            <a:defRPr sz="1400" b="1">
              <a:latin typeface="Century Gothic" panose="020B0502020202020204" pitchFamily="34" charset="0"/>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5" Type="http://schemas.openxmlformats.org/officeDocument/2006/relationships/chart" Target="../charts/chart23.xml"/><Relationship Id="rId4"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167115</xdr:rowOff>
    </xdr:from>
    <xdr:to>
      <xdr:col>5</xdr:col>
      <xdr:colOff>731227</xdr:colOff>
      <xdr:row>3</xdr:row>
      <xdr:rowOff>0</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72233"/>
          <a:ext cx="4560437" cy="3284296"/>
        </a:xfrm>
        <a:prstGeom prst="rect">
          <a:avLst/>
        </a:prstGeom>
      </xdr:spPr>
    </xdr:pic>
    <xdr:clientData/>
  </xdr:twoCellAnchor>
  <xdr:twoCellAnchor>
    <xdr:from>
      <xdr:col>6</xdr:col>
      <xdr:colOff>13608</xdr:colOff>
      <xdr:row>1</xdr:row>
      <xdr:rowOff>54429</xdr:rowOff>
    </xdr:from>
    <xdr:to>
      <xdr:col>19</xdr:col>
      <xdr:colOff>11207</xdr:colOff>
      <xdr:row>3</xdr:row>
      <xdr:rowOff>22413</xdr:rowOff>
    </xdr:to>
    <xdr:sp macro="" textlink="">
      <xdr:nvSpPr>
        <xdr:cNvPr id="3" name="TextBox 2"/>
        <xdr:cNvSpPr txBox="1"/>
      </xdr:nvSpPr>
      <xdr:spPr>
        <a:xfrm>
          <a:off x="4585608" y="666750"/>
          <a:ext cx="9508992" cy="3424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000" b="1">
            <a:latin typeface="Century Gothic" panose="020B0502020202020204" pitchFamily="34" charset="0"/>
          </a:endParaRPr>
        </a:p>
        <a:p>
          <a:r>
            <a:rPr lang="en-GB" sz="1800" b="1">
              <a:solidFill>
                <a:schemeClr val="accent3">
                  <a:lumMod val="50000"/>
                </a:schemeClr>
              </a:solidFill>
              <a:latin typeface="Century Gothic" panose="020B0502020202020204" pitchFamily="34" charset="0"/>
            </a:rPr>
            <a:t>Introduction</a:t>
          </a:r>
        </a:p>
        <a:p>
          <a:endParaRPr lang="en-GB" sz="1100" b="1">
            <a:solidFill>
              <a:schemeClr val="tx1"/>
            </a:solidFill>
            <a:latin typeface="Century Gothic" panose="020B0502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i="1" baseline="0">
              <a:solidFill>
                <a:schemeClr val="tx1"/>
              </a:solidFill>
              <a:effectLst/>
              <a:latin typeface="Century Gothic" panose="020B0502020202020204" pitchFamily="34" charset="0"/>
              <a:ea typeface="+mn-ea"/>
              <a:cs typeface="+mn-cs"/>
            </a:rPr>
            <a:t>Workforce Planning is  commonly defined as the process by which an organisation ensures that they  employ the </a:t>
          </a:r>
          <a:r>
            <a:rPr lang="en-GB" sz="1200" b="1" i="1" baseline="0">
              <a:solidFill>
                <a:schemeClr val="tx1"/>
              </a:solidFill>
              <a:effectLst/>
              <a:latin typeface="Century Gothic" panose="020B0502020202020204" pitchFamily="34" charset="0"/>
              <a:ea typeface="+mn-ea"/>
              <a:cs typeface="+mn-cs"/>
            </a:rPr>
            <a:t>right people </a:t>
          </a:r>
          <a:r>
            <a:rPr lang="en-GB" sz="1200" i="1" baseline="0">
              <a:solidFill>
                <a:schemeClr val="tx1"/>
              </a:solidFill>
              <a:effectLst/>
              <a:latin typeface="Century Gothic" panose="020B0502020202020204" pitchFamily="34" charset="0"/>
              <a:ea typeface="+mn-ea"/>
              <a:cs typeface="+mn-cs"/>
            </a:rPr>
            <a:t>with the </a:t>
          </a:r>
          <a:r>
            <a:rPr lang="en-GB" sz="1200" b="1" i="1" baseline="0">
              <a:solidFill>
                <a:schemeClr val="tx1"/>
              </a:solidFill>
              <a:effectLst/>
              <a:latin typeface="Century Gothic" panose="020B0502020202020204" pitchFamily="34" charset="0"/>
              <a:ea typeface="+mn-ea"/>
              <a:cs typeface="+mn-cs"/>
            </a:rPr>
            <a:t>right skills </a:t>
          </a:r>
          <a:r>
            <a:rPr lang="en-GB" sz="1200" i="1" baseline="0">
              <a:solidFill>
                <a:schemeClr val="tx1"/>
              </a:solidFill>
              <a:effectLst/>
              <a:latin typeface="Century Gothic" panose="020B0502020202020204" pitchFamily="34" charset="0"/>
              <a:ea typeface="+mn-ea"/>
              <a:cs typeface="+mn-cs"/>
            </a:rPr>
            <a:t>in the </a:t>
          </a:r>
          <a:r>
            <a:rPr lang="en-GB" sz="1200" b="1" i="1" baseline="0">
              <a:solidFill>
                <a:schemeClr val="tx1"/>
              </a:solidFill>
              <a:effectLst/>
              <a:latin typeface="Century Gothic" panose="020B0502020202020204" pitchFamily="34" charset="0"/>
              <a:ea typeface="+mn-ea"/>
              <a:cs typeface="+mn-cs"/>
            </a:rPr>
            <a:t>right place </a:t>
          </a:r>
          <a:r>
            <a:rPr lang="en-GB" sz="1200" i="1" baseline="0">
              <a:solidFill>
                <a:schemeClr val="tx1"/>
              </a:solidFill>
              <a:effectLst/>
              <a:latin typeface="Century Gothic" panose="020B0502020202020204" pitchFamily="34" charset="0"/>
              <a:ea typeface="+mn-ea"/>
              <a:cs typeface="+mn-cs"/>
            </a:rPr>
            <a:t>at the </a:t>
          </a:r>
          <a:r>
            <a:rPr lang="en-GB" sz="1200" b="1" i="1" baseline="0">
              <a:solidFill>
                <a:schemeClr val="tx1"/>
              </a:solidFill>
              <a:effectLst/>
              <a:latin typeface="Century Gothic" panose="020B0502020202020204" pitchFamily="34" charset="0"/>
              <a:ea typeface="+mn-ea"/>
              <a:cs typeface="+mn-cs"/>
            </a:rPr>
            <a:t>right time </a:t>
          </a:r>
          <a:r>
            <a:rPr lang="en-GB" sz="1200" i="1" baseline="0">
              <a:solidFill>
                <a:schemeClr val="tx1"/>
              </a:solidFill>
              <a:effectLst/>
              <a:latin typeface="Century Gothic" panose="020B0502020202020204" pitchFamily="34" charset="0"/>
              <a:ea typeface="+mn-ea"/>
              <a:cs typeface="+mn-cs"/>
            </a:rPr>
            <a:t>for the </a:t>
          </a:r>
          <a:r>
            <a:rPr lang="en-GB" sz="1200" b="1" i="1" baseline="0">
              <a:solidFill>
                <a:schemeClr val="tx1"/>
              </a:solidFill>
              <a:effectLst/>
              <a:latin typeface="Century Gothic" panose="020B0502020202020204" pitchFamily="34" charset="0"/>
              <a:ea typeface="+mn-ea"/>
              <a:cs typeface="+mn-cs"/>
            </a:rPr>
            <a:t>right cost</a:t>
          </a:r>
          <a:r>
            <a:rPr lang="en-GB" sz="1200" i="1" baseline="0">
              <a:solidFill>
                <a:schemeClr val="tx1"/>
              </a:solidFill>
              <a:effectLst/>
              <a:latin typeface="Century Gothic" panose="020B0502020202020204" pitchFamily="34" charset="0"/>
              <a:ea typeface="+mn-ea"/>
              <a:cs typeface="+mn-cs"/>
            </a:rPr>
            <a:t>.</a:t>
          </a:r>
          <a:endParaRPr lang="en-GB" sz="1200" i="1">
            <a:solidFill>
              <a:schemeClr val="tx1"/>
            </a:solidFill>
            <a:effectLst/>
            <a:latin typeface="Century Gothic" panose="020B0502020202020204" pitchFamily="34" charset="0"/>
          </a:endParaRPr>
        </a:p>
        <a:p>
          <a:pPr algn="l"/>
          <a:endParaRPr lang="en-GB" sz="1100">
            <a:latin typeface="Century Gothic" panose="020B0502020202020204" pitchFamily="34" charset="0"/>
          </a:endParaRPr>
        </a:p>
        <a:p>
          <a:pPr algn="l"/>
          <a:r>
            <a:rPr lang="en-GB" sz="1100">
              <a:latin typeface="Century Gothic" panose="020B0502020202020204" pitchFamily="34" charset="0"/>
            </a:rPr>
            <a:t>This workbook</a:t>
          </a:r>
          <a:r>
            <a:rPr lang="en-GB" sz="1100" baseline="0">
              <a:latin typeface="Century Gothic" panose="020B0502020202020204" pitchFamily="34" charset="0"/>
            </a:rPr>
            <a:t> contains guidance and tools to help you with the initial stages of workforce planning.  It should be used to:</a:t>
          </a:r>
        </a:p>
        <a:p>
          <a:pPr algn="l"/>
          <a:r>
            <a:rPr lang="en-GB" sz="1100" baseline="0">
              <a:latin typeface="Century Gothic" panose="020B0502020202020204" pitchFamily="34" charset="0"/>
            </a:rPr>
            <a:t>- Analyse your current workforce composition in terms of both capacity an d capability</a:t>
          </a:r>
        </a:p>
        <a:p>
          <a:pPr algn="l"/>
          <a:r>
            <a:rPr lang="en-GB" sz="1100" baseline="0">
              <a:latin typeface="Century Gothic" panose="020B0502020202020204" pitchFamily="34" charset="0"/>
            </a:rPr>
            <a:t>- Highlight areas  of concern; giving consideration to how major this concern is, how it can be rectified and in what timeframe</a:t>
          </a:r>
        </a:p>
        <a:p>
          <a:pPr algn="l"/>
          <a:r>
            <a:rPr lang="en-GB" sz="1100" baseline="0">
              <a:latin typeface="Century Gothic" panose="020B0502020202020204" pitchFamily="34" charset="0"/>
            </a:rPr>
            <a:t>- Make evidence-based predictions about your future workforce requirements</a:t>
          </a:r>
        </a:p>
        <a:p>
          <a:pPr algn="l"/>
          <a:r>
            <a:rPr lang="en-GB" sz="1100" baseline="0">
              <a:latin typeface="Century Gothic" panose="020B0502020202020204" pitchFamily="34" charset="0"/>
            </a:rPr>
            <a:t>- Formulate action plans to facilitate proactive intervention</a:t>
          </a:r>
        </a:p>
        <a:p>
          <a:pPr algn="l"/>
          <a:endParaRPr lang="en-GB" sz="1100" baseline="0">
            <a:latin typeface="Century Gothic" panose="020B0502020202020204" pitchFamily="34" charset="0"/>
          </a:endParaRPr>
        </a:p>
        <a:p>
          <a:pPr algn="l"/>
          <a:r>
            <a:rPr lang="en-GB" sz="1100" baseline="0">
              <a:latin typeface="Century Gothic" panose="020B0502020202020204" pitchFamily="34" charset="0"/>
            </a:rPr>
            <a:t>The workbook contains 8 tabs, which each look at a separate issue that  can affect your workforce.  There are instructions on how to complete each tab below, and as you go through the tool look out for cells with red corners, as they contain additional guidance. </a:t>
          </a:r>
        </a:p>
        <a:p>
          <a:pPr algn="l"/>
          <a:endParaRPr lang="en-GB" sz="1200" baseline="0">
            <a:latin typeface="Century Gothic" panose="020B0502020202020204" pitchFamily="34" charset="0"/>
          </a:endParaRPr>
        </a:p>
        <a:p>
          <a:pPr algn="l"/>
          <a:r>
            <a:rPr lang="en-GB" sz="1100" baseline="0">
              <a:latin typeface="Century Gothic" panose="020B0502020202020204" pitchFamily="34" charset="0"/>
            </a:rPr>
            <a:t>If you have any difficulties with any part of this tool, please do not hesistate to contact either Anna Titmus </a:t>
          </a:r>
          <a:r>
            <a:rPr lang="en-GB" sz="1100" b="1" u="sng" baseline="0">
              <a:solidFill>
                <a:srgbClr val="0070C0"/>
              </a:solidFill>
              <a:latin typeface="Century Gothic" panose="020B0502020202020204" pitchFamily="34" charset="0"/>
            </a:rPr>
            <a:t>anna.titmus@hertfordshire.gov.uk </a:t>
          </a:r>
          <a:r>
            <a:rPr lang="en-GB" sz="1100" baseline="0">
              <a:latin typeface="Century Gothic" panose="020B0502020202020204" pitchFamily="34" charset="0"/>
            </a:rPr>
            <a:t>or Jane Ritchie </a:t>
          </a:r>
          <a:r>
            <a:rPr lang="en-GB" sz="1100" b="1" u="sng" baseline="0">
              <a:solidFill>
                <a:srgbClr val="0070C0"/>
              </a:solidFill>
              <a:latin typeface="Century Gothic" panose="020B0502020202020204" pitchFamily="34" charset="0"/>
            </a:rPr>
            <a:t>jane.ritchie@hertfordshire.gov.uk</a:t>
          </a:r>
        </a:p>
      </xdr:txBody>
    </xdr:sp>
    <xdr:clientData/>
  </xdr:twoCellAnchor>
  <xdr:twoCellAnchor>
    <xdr:from>
      <xdr:col>0</xdr:col>
      <xdr:colOff>68036</xdr:colOff>
      <xdr:row>4</xdr:row>
      <xdr:rowOff>15875</xdr:rowOff>
    </xdr:from>
    <xdr:to>
      <xdr:col>8</xdr:col>
      <xdr:colOff>680357</xdr:colOff>
      <xdr:row>4</xdr:row>
      <xdr:rowOff>1174750</xdr:rowOff>
    </xdr:to>
    <xdr:sp macro="" textlink="">
      <xdr:nvSpPr>
        <xdr:cNvPr id="2" name="TextBox 1"/>
        <xdr:cNvSpPr txBox="1"/>
      </xdr:nvSpPr>
      <xdr:spPr>
        <a:xfrm>
          <a:off x="68036" y="4222750"/>
          <a:ext cx="6708321" cy="1158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accent3">
                  <a:lumMod val="50000"/>
                </a:schemeClr>
              </a:solidFill>
              <a:latin typeface="Century Gothic" panose="020B0502020202020204" pitchFamily="34" charset="0"/>
            </a:rPr>
            <a:t>Current Resource                                                                                                                                                                                                                     </a:t>
          </a:r>
          <a:r>
            <a:rPr lang="en-GB" sz="1200">
              <a:latin typeface="Century Gothic" panose="020B0502020202020204" pitchFamily="34" charset="0"/>
            </a:rPr>
            <a:t>Use this form to input details regarding the current state of your Children's Social Work workforce. In the red "Rating" columns, input a number from 1-5 to indicate whether or not this data is a concern to you, where </a:t>
          </a:r>
          <a:r>
            <a:rPr lang="en-GB" sz="1200" b="1">
              <a:solidFill>
                <a:schemeClr val="accent3">
                  <a:lumMod val="50000"/>
                </a:schemeClr>
              </a:solidFill>
              <a:latin typeface="Century Gothic" panose="020B0502020202020204" pitchFamily="34" charset="0"/>
            </a:rPr>
            <a:t>1 is NO CONCERN and 5 is HIGH CONCERN</a:t>
          </a:r>
          <a:r>
            <a:rPr lang="en-GB" sz="1200">
              <a:latin typeface="Century Gothic" panose="020B0502020202020204" pitchFamily="34" charset="0"/>
            </a:rPr>
            <a:t>.   Your</a:t>
          </a:r>
          <a:r>
            <a:rPr lang="en-GB" sz="1200" baseline="0">
              <a:latin typeface="Century Gothic" panose="020B0502020202020204" pitchFamily="34" charset="0"/>
            </a:rPr>
            <a:t> ratings will be  used to inform the analysis  page.</a:t>
          </a:r>
          <a:endParaRPr lang="en-GB" sz="1200">
            <a:latin typeface="Century Gothic" panose="020B0502020202020204" pitchFamily="34" charset="0"/>
          </a:endParaRPr>
        </a:p>
      </xdr:txBody>
    </xdr:sp>
    <xdr:clientData/>
  </xdr:twoCellAnchor>
  <xdr:twoCellAnchor>
    <xdr:from>
      <xdr:col>0</xdr:col>
      <xdr:colOff>54429</xdr:colOff>
      <xdr:row>6</xdr:row>
      <xdr:rowOff>54428</xdr:rowOff>
    </xdr:from>
    <xdr:to>
      <xdr:col>8</xdr:col>
      <xdr:colOff>666750</xdr:colOff>
      <xdr:row>6</xdr:row>
      <xdr:rowOff>1115785</xdr:rowOff>
    </xdr:to>
    <xdr:sp macro="" textlink="">
      <xdr:nvSpPr>
        <xdr:cNvPr id="4" name="TextBox 3"/>
        <xdr:cNvSpPr txBox="1"/>
      </xdr:nvSpPr>
      <xdr:spPr>
        <a:xfrm>
          <a:off x="54429" y="5646964"/>
          <a:ext cx="6708321" cy="1061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accent3">
                  <a:lumMod val="50000"/>
                </a:schemeClr>
              </a:solidFill>
              <a:latin typeface="Century Gothic" panose="020B0502020202020204" pitchFamily="34" charset="0"/>
            </a:rPr>
            <a:t>Analysis      </a:t>
          </a:r>
          <a:r>
            <a:rPr lang="en-GB" sz="1100">
              <a:latin typeface="Century Gothic" panose="020B0502020202020204" pitchFamily="34" charset="0"/>
            </a:rPr>
            <a:t>                                                                                                                                                                                                                                           </a:t>
          </a:r>
          <a:r>
            <a:rPr lang="en-GB" sz="1200">
              <a:latin typeface="Century Gothic" panose="020B0502020202020204" pitchFamily="34" charset="0"/>
            </a:rPr>
            <a:t>This form will automatically generate a series of graphs so that you can easily visualise, by job type, what the key areas of concern are. On</a:t>
          </a:r>
          <a:r>
            <a:rPr lang="en-GB" sz="1200" baseline="0">
              <a:latin typeface="Century Gothic" panose="020B0502020202020204" pitchFamily="34" charset="0"/>
            </a:rPr>
            <a:t> the radar diagrams</a:t>
          </a:r>
          <a:r>
            <a:rPr lang="en-GB" sz="1200" b="1" baseline="0">
              <a:solidFill>
                <a:schemeClr val="accent3">
                  <a:lumMod val="50000"/>
                </a:schemeClr>
              </a:solidFill>
              <a:latin typeface="Century Gothic" panose="020B0502020202020204" pitchFamily="34" charset="0"/>
            </a:rPr>
            <a:t>, the closer the line is to the centre of the diagram, the less of a concern you have rated it.</a:t>
          </a:r>
          <a:r>
            <a:rPr lang="en-GB" sz="1200" baseline="0">
              <a:latin typeface="Century Gothic" panose="020B0502020202020204" pitchFamily="34" charset="0"/>
            </a:rPr>
            <a:t> High concerns are mapped nearer the outer edge of the diagram.</a:t>
          </a:r>
          <a:endParaRPr lang="en-GB" sz="1100">
            <a:latin typeface="Century Gothic" panose="020B0502020202020204" pitchFamily="34" charset="0"/>
          </a:endParaRPr>
        </a:p>
      </xdr:txBody>
    </xdr:sp>
    <xdr:clientData/>
  </xdr:twoCellAnchor>
  <xdr:twoCellAnchor>
    <xdr:from>
      <xdr:col>0</xdr:col>
      <xdr:colOff>68036</xdr:colOff>
      <xdr:row>8</xdr:row>
      <xdr:rowOff>13607</xdr:rowOff>
    </xdr:from>
    <xdr:to>
      <xdr:col>8</xdr:col>
      <xdr:colOff>721179</xdr:colOff>
      <xdr:row>8</xdr:row>
      <xdr:rowOff>1102179</xdr:rowOff>
    </xdr:to>
    <xdr:sp macro="" textlink="">
      <xdr:nvSpPr>
        <xdr:cNvPr id="6" name="TextBox 5"/>
        <xdr:cNvSpPr txBox="1"/>
      </xdr:nvSpPr>
      <xdr:spPr>
        <a:xfrm>
          <a:off x="68036" y="6966857"/>
          <a:ext cx="6749143" cy="1088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accent3">
                  <a:lumMod val="50000"/>
                </a:schemeClr>
              </a:solidFill>
              <a:latin typeface="Century Gothic" panose="020B0502020202020204" pitchFamily="34" charset="0"/>
            </a:rPr>
            <a:t>Attrition     </a:t>
          </a:r>
          <a:r>
            <a:rPr lang="en-GB" sz="1400">
              <a:latin typeface="Century Gothic" panose="020B0502020202020204" pitchFamily="34" charset="0"/>
            </a:rPr>
            <a:t>       </a:t>
          </a:r>
          <a:r>
            <a:rPr lang="en-GB" sz="1100">
              <a:latin typeface="Century Gothic" panose="020B0502020202020204" pitchFamily="34" charset="0"/>
            </a:rPr>
            <a:t>                                                                                                                                                                                                                                       </a:t>
          </a:r>
          <a:r>
            <a:rPr lang="en-GB" sz="1200">
              <a:latin typeface="Century Gothic" panose="020B0502020202020204" pitchFamily="34" charset="0"/>
            </a:rPr>
            <a:t>Use this form to input the Top 5 Reasons for Leaving, per job type,</a:t>
          </a:r>
          <a:r>
            <a:rPr lang="en-GB" sz="1200" baseline="0">
              <a:latin typeface="Century Gothic" panose="020B0502020202020204" pitchFamily="34" charset="0"/>
            </a:rPr>
            <a:t> assigning a Concern Rating (as with the Current Resource tab). Some further radar diagrams will be generated to visualise the significance of the data you have inputted. There is also a free text box which you can use to input intelligence around internal moves.</a:t>
          </a:r>
          <a:endParaRPr lang="en-GB" sz="1100">
            <a:latin typeface="Century Gothic" panose="020B0502020202020204" pitchFamily="34" charset="0"/>
          </a:endParaRPr>
        </a:p>
      </xdr:txBody>
    </xdr:sp>
    <xdr:clientData/>
  </xdr:twoCellAnchor>
  <xdr:twoCellAnchor>
    <xdr:from>
      <xdr:col>0</xdr:col>
      <xdr:colOff>81643</xdr:colOff>
      <xdr:row>10</xdr:row>
      <xdr:rowOff>40821</xdr:rowOff>
    </xdr:from>
    <xdr:to>
      <xdr:col>9</xdr:col>
      <xdr:colOff>40821</xdr:colOff>
      <xdr:row>10</xdr:row>
      <xdr:rowOff>1187903</xdr:rowOff>
    </xdr:to>
    <xdr:sp macro="" textlink="">
      <xdr:nvSpPr>
        <xdr:cNvPr id="7" name="TextBox 6"/>
        <xdr:cNvSpPr txBox="1"/>
      </xdr:nvSpPr>
      <xdr:spPr>
        <a:xfrm>
          <a:off x="81643" y="8354785"/>
          <a:ext cx="6817178" cy="1147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accent3">
                  <a:lumMod val="50000"/>
                </a:schemeClr>
              </a:solidFill>
              <a:latin typeface="Century Gothic" panose="020B0502020202020204" pitchFamily="34" charset="0"/>
            </a:rPr>
            <a:t>Supply</a:t>
          </a:r>
          <a:r>
            <a:rPr lang="en-GB" sz="1100">
              <a:latin typeface="Century Gothic" panose="020B0502020202020204" pitchFamily="34" charset="0"/>
            </a:rPr>
            <a:t>                                                                                                                                                           </a:t>
          </a:r>
        </a:p>
        <a:p>
          <a:r>
            <a:rPr lang="en-GB" sz="1050">
              <a:latin typeface="Century Gothic" panose="020B0502020202020204" pitchFamily="34" charset="0"/>
            </a:rPr>
            <a:t>For each Workforce Grouping, input what factors are affecting </a:t>
          </a:r>
          <a:r>
            <a:rPr lang="en-GB" sz="1050" b="1">
              <a:solidFill>
                <a:schemeClr val="accent3">
                  <a:lumMod val="50000"/>
                </a:schemeClr>
              </a:solidFill>
              <a:latin typeface="Century Gothic" panose="020B0502020202020204" pitchFamily="34" charset="0"/>
            </a:rPr>
            <a:t>supply</a:t>
          </a:r>
          <a:r>
            <a:rPr lang="en-GB" sz="1050">
              <a:latin typeface="Century Gothic" panose="020B0502020202020204" pitchFamily="34" charset="0"/>
            </a:rPr>
            <a:t>. For each factor, indicate whether you predict this will result in an increase or decrease in the number of workers required - in the next 6, 12 and 18 months. The red "Net Change" boxes will take into consideration your predicted increases and decreases for each timeframe and calculate whether this will lead to an overall increase or decrease in your</a:t>
          </a:r>
          <a:r>
            <a:rPr lang="en-GB" sz="1050" baseline="0">
              <a:latin typeface="Century Gothic" panose="020B0502020202020204" pitchFamily="34" charset="0"/>
            </a:rPr>
            <a:t> current establishment.</a:t>
          </a:r>
          <a:endParaRPr lang="en-GB" sz="1050">
            <a:latin typeface="Century Gothic" panose="020B0502020202020204" pitchFamily="34" charset="0"/>
          </a:endParaRPr>
        </a:p>
      </xdr:txBody>
    </xdr:sp>
    <xdr:clientData/>
  </xdr:twoCellAnchor>
  <xdr:twoCellAnchor>
    <xdr:from>
      <xdr:col>9</xdr:col>
      <xdr:colOff>353786</xdr:colOff>
      <xdr:row>4</xdr:row>
      <xdr:rowOff>27215</xdr:rowOff>
    </xdr:from>
    <xdr:to>
      <xdr:col>18</xdr:col>
      <xdr:colOff>748393</xdr:colOff>
      <xdr:row>4</xdr:row>
      <xdr:rowOff>1170215</xdr:rowOff>
    </xdr:to>
    <xdr:sp macro="" textlink="">
      <xdr:nvSpPr>
        <xdr:cNvPr id="8" name="TextBox 7"/>
        <xdr:cNvSpPr txBox="1"/>
      </xdr:nvSpPr>
      <xdr:spPr>
        <a:xfrm>
          <a:off x="7211786" y="4259036"/>
          <a:ext cx="6858000"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accent3">
                  <a:lumMod val="50000"/>
                </a:schemeClr>
              </a:solidFill>
              <a:latin typeface="Century Gothic" panose="020B0502020202020204" pitchFamily="34" charset="0"/>
            </a:rPr>
            <a:t>Demand                       </a:t>
          </a:r>
          <a:r>
            <a:rPr lang="en-GB" sz="1050">
              <a:latin typeface="Century Gothic" panose="020B0502020202020204" pitchFamily="34" charset="0"/>
            </a:rPr>
            <a:t>                                                                                                                            </a:t>
          </a:r>
        </a:p>
        <a:p>
          <a:r>
            <a:rPr lang="en-GB" sz="1050">
              <a:latin typeface="Century Gothic" panose="020B0502020202020204" pitchFamily="34" charset="0"/>
            </a:rPr>
            <a:t>For each Workforce Grouping input what factors are affecting </a:t>
          </a:r>
          <a:r>
            <a:rPr lang="en-GB" sz="1050" b="1">
              <a:solidFill>
                <a:schemeClr val="accent3">
                  <a:lumMod val="50000"/>
                </a:schemeClr>
              </a:solidFill>
              <a:latin typeface="Century Gothic" panose="020B0502020202020204" pitchFamily="34" charset="0"/>
            </a:rPr>
            <a:t>demand</a:t>
          </a:r>
          <a:r>
            <a:rPr lang="en-GB" sz="1050">
              <a:latin typeface="Century Gothic" panose="020B0502020202020204" pitchFamily="34" charset="0"/>
            </a:rPr>
            <a:t>. For each factor, indicate whether you predict this will result in an increase or decrease in the number of social workers required - in the next 6, 12 and 18 months. The red "Net Change" boxes will take into consideration your predicted increases and decreases for each timeframe and calculate whether this will lead to an overall increase or decrease in the number of social workers required. </a:t>
          </a:r>
        </a:p>
      </xdr:txBody>
    </xdr:sp>
    <xdr:clientData/>
  </xdr:twoCellAnchor>
  <xdr:twoCellAnchor>
    <xdr:from>
      <xdr:col>10</xdr:col>
      <xdr:colOff>40821</xdr:colOff>
      <xdr:row>8</xdr:row>
      <xdr:rowOff>40821</xdr:rowOff>
    </xdr:from>
    <xdr:to>
      <xdr:col>18</xdr:col>
      <xdr:colOff>707571</xdr:colOff>
      <xdr:row>8</xdr:row>
      <xdr:rowOff>1143000</xdr:rowOff>
    </xdr:to>
    <xdr:sp macro="" textlink="">
      <xdr:nvSpPr>
        <xdr:cNvPr id="9" name="TextBox 8"/>
        <xdr:cNvSpPr txBox="1"/>
      </xdr:nvSpPr>
      <xdr:spPr>
        <a:xfrm>
          <a:off x="7266214" y="6994071"/>
          <a:ext cx="6762750" cy="110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accent3">
                  <a:lumMod val="50000"/>
                </a:schemeClr>
              </a:solidFill>
              <a:latin typeface="Century Gothic" panose="020B0502020202020204" pitchFamily="34" charset="0"/>
            </a:rPr>
            <a:t>Future Resource                                                                                                                                                                            </a:t>
          </a:r>
          <a:r>
            <a:rPr lang="en-GB" sz="1200">
              <a:latin typeface="Century Gothic" panose="020B0502020202020204" pitchFamily="34" charset="0"/>
            </a:rPr>
            <a:t>This worksheet is linked</a:t>
          </a:r>
          <a:r>
            <a:rPr lang="en-GB" sz="1200" baseline="0">
              <a:latin typeface="Century Gothic" panose="020B0502020202020204" pitchFamily="34" charset="0"/>
            </a:rPr>
            <a:t> </a:t>
          </a:r>
          <a:r>
            <a:rPr lang="en-GB" sz="1200">
              <a:latin typeface="Century Gothic" panose="020B0502020202020204" pitchFamily="34" charset="0"/>
            </a:rPr>
            <a:t>to the first "Current Resource" along wiht the "Supply" and "Demand" tabs to provdie</a:t>
          </a:r>
          <a:r>
            <a:rPr lang="en-GB" sz="1200" baseline="0">
              <a:latin typeface="Century Gothic" panose="020B0502020202020204" pitchFamily="34" charset="0"/>
            </a:rPr>
            <a:t> a </a:t>
          </a:r>
          <a:r>
            <a:rPr lang="en-GB" sz="1200">
              <a:latin typeface="Century Gothic" panose="020B0502020202020204" pitchFamily="34" charset="0"/>
            </a:rPr>
            <a:t>forecast on</a:t>
          </a:r>
          <a:r>
            <a:rPr lang="en-GB" sz="1200" baseline="0">
              <a:latin typeface="Century Gothic" panose="020B0502020202020204" pitchFamily="34" charset="0"/>
            </a:rPr>
            <a:t> </a:t>
          </a:r>
          <a:r>
            <a:rPr lang="en-GB" sz="1200">
              <a:latin typeface="Century Gothic" panose="020B0502020202020204" pitchFamily="34" charset="0"/>
            </a:rPr>
            <a:t>how the shape of your workforce is likely to, or needs to, change. You</a:t>
          </a:r>
          <a:r>
            <a:rPr lang="en-GB" sz="1200" baseline="0">
              <a:latin typeface="Century Gothic" panose="020B0502020202020204" pitchFamily="34" charset="0"/>
            </a:rPr>
            <a:t> can choose a timeframe based on the urgency of the factors you have identified. </a:t>
          </a:r>
          <a:endParaRPr lang="en-GB" sz="1200">
            <a:latin typeface="Century Gothic" panose="020B0502020202020204" pitchFamily="34" charset="0"/>
          </a:endParaRPr>
        </a:p>
      </xdr:txBody>
    </xdr:sp>
    <xdr:clientData/>
  </xdr:twoCellAnchor>
  <xdr:twoCellAnchor>
    <xdr:from>
      <xdr:col>10</xdr:col>
      <xdr:colOff>40822</xdr:colOff>
      <xdr:row>10</xdr:row>
      <xdr:rowOff>13607</xdr:rowOff>
    </xdr:from>
    <xdr:to>
      <xdr:col>18</xdr:col>
      <xdr:colOff>707572</xdr:colOff>
      <xdr:row>10</xdr:row>
      <xdr:rowOff>1156607</xdr:rowOff>
    </xdr:to>
    <xdr:sp macro="" textlink="">
      <xdr:nvSpPr>
        <xdr:cNvPr id="10" name="TextBox 9"/>
        <xdr:cNvSpPr txBox="1"/>
      </xdr:nvSpPr>
      <xdr:spPr>
        <a:xfrm>
          <a:off x="7266215" y="8327571"/>
          <a:ext cx="6762750"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accent3">
                  <a:lumMod val="50000"/>
                </a:schemeClr>
              </a:solidFill>
              <a:latin typeface="Century Gothic" panose="020B0502020202020204" pitchFamily="34" charset="0"/>
            </a:rPr>
            <a:t>Action Plan                                                                                                                                                                                                </a:t>
          </a:r>
          <a:r>
            <a:rPr lang="en-GB" sz="1200">
              <a:latin typeface="Century Gothic" panose="020B0502020202020204" pitchFamily="34" charset="0"/>
            </a:rPr>
            <a:t>Using the emerging trends from</a:t>
          </a:r>
          <a:r>
            <a:rPr lang="en-GB" sz="1200" baseline="0">
              <a:latin typeface="Century Gothic" panose="020B0502020202020204" pitchFamily="34" charset="0"/>
            </a:rPr>
            <a:t> </a:t>
          </a:r>
          <a:r>
            <a:rPr lang="en-GB" sz="1200">
              <a:latin typeface="Century Gothic" panose="020B0502020202020204" pitchFamily="34" charset="0"/>
            </a:rPr>
            <a:t>the previous worksheets, use this table to record what the workforce planning priorities are going forward and how you plan to address them,</a:t>
          </a:r>
          <a:r>
            <a:rPr lang="en-GB" sz="1200" baseline="0">
              <a:latin typeface="Century Gothic" panose="020B0502020202020204" pitchFamily="34" charset="0"/>
            </a:rPr>
            <a:t> along with predicted timescales and details of how any outcomes will be evidenced.</a:t>
          </a:r>
          <a:endParaRPr lang="en-GB" sz="1200">
            <a:latin typeface="Century Gothic" panose="020B0502020202020204" pitchFamily="34" charset="0"/>
          </a:endParaRPr>
        </a:p>
      </xdr:txBody>
    </xdr:sp>
    <xdr:clientData/>
  </xdr:twoCellAnchor>
  <xdr:twoCellAnchor>
    <xdr:from>
      <xdr:col>10</xdr:col>
      <xdr:colOff>27214</xdr:colOff>
      <xdr:row>6</xdr:row>
      <xdr:rowOff>27214</xdr:rowOff>
    </xdr:from>
    <xdr:to>
      <xdr:col>18</xdr:col>
      <xdr:colOff>707571</xdr:colOff>
      <xdr:row>6</xdr:row>
      <xdr:rowOff>1143000</xdr:rowOff>
    </xdr:to>
    <xdr:sp macro="" textlink="">
      <xdr:nvSpPr>
        <xdr:cNvPr id="11" name="TextBox 10"/>
        <xdr:cNvSpPr txBox="1"/>
      </xdr:nvSpPr>
      <xdr:spPr>
        <a:xfrm>
          <a:off x="7252607" y="5619750"/>
          <a:ext cx="6776357" cy="1115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accent3">
                  <a:lumMod val="50000"/>
                </a:schemeClr>
              </a:solidFill>
              <a:latin typeface="Century Gothic" panose="020B0502020202020204" pitchFamily="34" charset="0"/>
            </a:rPr>
            <a:t>Training</a:t>
          </a:r>
        </a:p>
        <a:p>
          <a:r>
            <a:rPr lang="en-GB" sz="1200" b="0">
              <a:solidFill>
                <a:sysClr val="windowText" lastClr="000000"/>
              </a:solidFill>
              <a:latin typeface="Century Gothic" panose="020B0502020202020204" pitchFamily="34" charset="0"/>
            </a:rPr>
            <a:t>Use</a:t>
          </a:r>
          <a:r>
            <a:rPr lang="en-GB" sz="1200" b="0" baseline="0">
              <a:solidFill>
                <a:sysClr val="windowText" lastClr="000000"/>
              </a:solidFill>
              <a:latin typeface="Century Gothic" panose="020B0502020202020204" pitchFamily="34" charset="0"/>
            </a:rPr>
            <a:t> this form to map the current state of your workforce in terms of capability and forecast how much working time may need to be dedicated to training and development in the near future. Use these predictions to put in place plans to ensure this time is covered. </a:t>
          </a:r>
          <a:endParaRPr lang="en-GB" sz="1200" b="0">
            <a:solidFill>
              <a:sysClr val="windowText" lastClr="000000"/>
            </a:solidFill>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35350</xdr:colOff>
      <xdr:row>27</xdr:row>
      <xdr:rowOff>100443</xdr:rowOff>
    </xdr:from>
    <xdr:to>
      <xdr:col>3</xdr:col>
      <xdr:colOff>15279</xdr:colOff>
      <xdr:row>34</xdr:row>
      <xdr:rowOff>190500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34637</xdr:colOff>
      <xdr:row>27</xdr:row>
      <xdr:rowOff>115041</xdr:rowOff>
    </xdr:from>
    <xdr:to>
      <xdr:col>4</xdr:col>
      <xdr:colOff>4312227</xdr:colOff>
      <xdr:row>34</xdr:row>
      <xdr:rowOff>190500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xdr:row>
      <xdr:rowOff>90488</xdr:rowOff>
    </xdr:from>
    <xdr:to>
      <xdr:col>2</xdr:col>
      <xdr:colOff>4312228</xdr:colOff>
      <xdr:row>15</xdr:row>
      <xdr:rowOff>190499</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16</xdr:row>
      <xdr:rowOff>71438</xdr:rowOff>
    </xdr:from>
    <xdr:to>
      <xdr:col>2</xdr:col>
      <xdr:colOff>4329545</xdr:colOff>
      <xdr:row>27</xdr:row>
      <xdr:rowOff>23813</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6495</xdr:colOff>
      <xdr:row>16</xdr:row>
      <xdr:rowOff>69273</xdr:rowOff>
    </xdr:from>
    <xdr:to>
      <xdr:col>4</xdr:col>
      <xdr:colOff>4329545</xdr:colOff>
      <xdr:row>27</xdr:row>
      <xdr:rowOff>34636</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1</xdr:row>
      <xdr:rowOff>86591</xdr:rowOff>
    </xdr:from>
    <xdr:to>
      <xdr:col>4</xdr:col>
      <xdr:colOff>4312227</xdr:colOff>
      <xdr:row>15</xdr:row>
      <xdr:rowOff>190500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xdr:colOff>
      <xdr:row>1</xdr:row>
      <xdr:rowOff>103909</xdr:rowOff>
    </xdr:from>
    <xdr:to>
      <xdr:col>6</xdr:col>
      <xdr:colOff>4312227</xdr:colOff>
      <xdr:row>16</xdr:row>
      <xdr:rowOff>2165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16</xdr:row>
      <xdr:rowOff>68037</xdr:rowOff>
    </xdr:from>
    <xdr:to>
      <xdr:col>6</xdr:col>
      <xdr:colOff>4312227</xdr:colOff>
      <xdr:row>27</xdr:row>
      <xdr:rowOff>51955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1</xdr:colOff>
      <xdr:row>27</xdr:row>
      <xdr:rowOff>128649</xdr:rowOff>
    </xdr:from>
    <xdr:to>
      <xdr:col>6</xdr:col>
      <xdr:colOff>4312227</xdr:colOff>
      <xdr:row>34</xdr:row>
      <xdr:rowOff>190500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10824</xdr:colOff>
      <xdr:row>1</xdr:row>
      <xdr:rowOff>103909</xdr:rowOff>
    </xdr:from>
    <xdr:to>
      <xdr:col>8</xdr:col>
      <xdr:colOff>4310062</xdr:colOff>
      <xdr:row>16</xdr:row>
      <xdr:rowOff>-1</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47624</xdr:colOff>
      <xdr:row>16</xdr:row>
      <xdr:rowOff>69272</xdr:rowOff>
    </xdr:from>
    <xdr:to>
      <xdr:col>8</xdr:col>
      <xdr:colOff>4312225</xdr:colOff>
      <xdr:row>27</xdr:row>
      <xdr:rowOff>51954</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17317</xdr:colOff>
      <xdr:row>27</xdr:row>
      <xdr:rowOff>127412</xdr:rowOff>
    </xdr:from>
    <xdr:to>
      <xdr:col>8</xdr:col>
      <xdr:colOff>4329544</xdr:colOff>
      <xdr:row>34</xdr:row>
      <xdr:rowOff>190500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17320</xdr:colOff>
      <xdr:row>27</xdr:row>
      <xdr:rowOff>127411</xdr:rowOff>
    </xdr:from>
    <xdr:to>
      <xdr:col>10</xdr:col>
      <xdr:colOff>4312228</xdr:colOff>
      <xdr:row>34</xdr:row>
      <xdr:rowOff>190500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13608</xdr:colOff>
      <xdr:row>1</xdr:row>
      <xdr:rowOff>103909</xdr:rowOff>
    </xdr:from>
    <xdr:to>
      <xdr:col>10</xdr:col>
      <xdr:colOff>4312228</xdr:colOff>
      <xdr:row>16</xdr:row>
      <xdr:rowOff>17317</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27214</xdr:colOff>
      <xdr:row>16</xdr:row>
      <xdr:rowOff>70509</xdr:rowOff>
    </xdr:from>
    <xdr:to>
      <xdr:col>10</xdr:col>
      <xdr:colOff>4329545</xdr:colOff>
      <xdr:row>27</xdr:row>
      <xdr:rowOff>51954</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1731</xdr:colOff>
      <xdr:row>1</xdr:row>
      <xdr:rowOff>121228</xdr:rowOff>
    </xdr:from>
    <xdr:to>
      <xdr:col>12</xdr:col>
      <xdr:colOff>4953000</xdr:colOff>
      <xdr:row>16</xdr:row>
      <xdr:rowOff>1</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7935</xdr:colOff>
      <xdr:row>33</xdr:row>
      <xdr:rowOff>34635</xdr:rowOff>
    </xdr:from>
    <xdr:to>
      <xdr:col>12</xdr:col>
      <xdr:colOff>4953000</xdr:colOff>
      <xdr:row>48</xdr:row>
      <xdr:rowOff>190500</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12</xdr:col>
      <xdr:colOff>17319</xdr:colOff>
      <xdr:row>17</xdr:row>
      <xdr:rowOff>69273</xdr:rowOff>
    </xdr:from>
    <xdr:to>
      <xdr:col>12</xdr:col>
      <xdr:colOff>4935682</xdr:colOff>
      <xdr:row>32</xdr:row>
      <xdr:rowOff>1</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1238</xdr:rowOff>
    </xdr:from>
    <xdr:to>
      <xdr:col>1</xdr:col>
      <xdr:colOff>2701925</xdr:colOff>
      <xdr:row>19</xdr:row>
      <xdr:rowOff>15875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71210</xdr:colOff>
      <xdr:row>10</xdr:row>
      <xdr:rowOff>15875</xdr:rowOff>
    </xdr:from>
    <xdr:to>
      <xdr:col>4</xdr:col>
      <xdr:colOff>66386</xdr:colOff>
      <xdr:row>19</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168851</xdr:colOff>
      <xdr:row>10</xdr:row>
      <xdr:rowOff>8080</xdr:rowOff>
    </xdr:from>
    <xdr:to>
      <xdr:col>6</xdr:col>
      <xdr:colOff>131328</xdr:colOff>
      <xdr:row>19</xdr:row>
      <xdr:rowOff>20205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269875</xdr:colOff>
      <xdr:row>10</xdr:row>
      <xdr:rowOff>15876</xdr:rowOff>
    </xdr:from>
    <xdr:to>
      <xdr:col>8</xdr:col>
      <xdr:colOff>256020</xdr:colOff>
      <xdr:row>19</xdr:row>
      <xdr:rowOff>15876</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7793</xdr:colOff>
      <xdr:row>10</xdr:row>
      <xdr:rowOff>22513</xdr:rowOff>
    </xdr:from>
    <xdr:to>
      <xdr:col>10</xdr:col>
      <xdr:colOff>301625</xdr:colOff>
      <xdr:row>19</xdr:row>
      <xdr:rowOff>15875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pex">
  <a:themeElements>
    <a:clrScheme name="Apex">
      <a:dk1>
        <a:sysClr val="windowText" lastClr="000000"/>
      </a:dk1>
      <a:lt1>
        <a:sysClr val="window" lastClr="FFFFFF"/>
      </a:lt1>
      <a:dk2>
        <a:srgbClr val="69676D"/>
      </a:dk2>
      <a:lt2>
        <a:srgbClr val="C9C2D1"/>
      </a:lt2>
      <a:accent1>
        <a:srgbClr val="CEB966"/>
      </a:accent1>
      <a:accent2>
        <a:srgbClr val="9CB084"/>
      </a:accent2>
      <a:accent3>
        <a:srgbClr val="6BB1C9"/>
      </a:accent3>
      <a:accent4>
        <a:srgbClr val="6585CF"/>
      </a:accent4>
      <a:accent5>
        <a:srgbClr val="7E6BC9"/>
      </a:accent5>
      <a:accent6>
        <a:srgbClr val="A379BB"/>
      </a:accent6>
      <a:hlink>
        <a:srgbClr val="410082"/>
      </a:hlink>
      <a:folHlink>
        <a:srgbClr val="932968"/>
      </a:folHlink>
    </a:clrScheme>
    <a:fontScheme name="Apex">
      <a:majorFont>
        <a:latin typeface="Lucida Sans"/>
        <a:ea typeface=""/>
        <a:cs typeface=""/>
        <a:font script="Grek" typeface="Arial"/>
        <a:font script="Cyrl" typeface="Arial"/>
        <a:font script="Jpan" typeface="HG丸ｺﾞｼｯｸM-PRO"/>
        <a:font script="Hang" typeface="휴먼옛체"/>
        <a:font script="Hans" typeface="黑体"/>
        <a:font script="Hant" typeface="微軟正黑體"/>
        <a:font script="Arab" typeface="Tahoma"/>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Book Antiqua"/>
        <a:ea typeface=""/>
        <a:cs typeface=""/>
        <a:font script="Grek" typeface="Times New Roman"/>
        <a:font script="Cyrl" typeface="Times New Roman"/>
        <a:font script="Jpan" typeface="HG明朝B"/>
        <a:font script="Hang" typeface="돋움"/>
        <a:font script="Hans" typeface="宋体"/>
        <a:font script="Hant" typeface="新細明體"/>
        <a:font script="Arab" typeface="Times New Roman"/>
        <a:font script="Hebr" typeface="David"/>
        <a:font script="Thai" typeface="Eucrosia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Apex">
      <a:fillStyleLst>
        <a:solidFill>
          <a:schemeClr val="phClr"/>
        </a:solidFill>
        <a:gradFill rotWithShape="1">
          <a:gsLst>
            <a:gs pos="20000">
              <a:schemeClr val="phClr">
                <a:tint val="9000"/>
              </a:schemeClr>
            </a:gs>
            <a:gs pos="100000">
              <a:schemeClr val="phClr">
                <a:tint val="70000"/>
                <a:satMod val="100000"/>
              </a:schemeClr>
            </a:gs>
          </a:gsLst>
          <a:path path="circle">
            <a:fillToRect l="-15000" t="-15000" r="115000" b="115000"/>
          </a:path>
        </a:gradFill>
        <a:gradFill rotWithShape="1">
          <a:gsLst>
            <a:gs pos="0">
              <a:schemeClr val="phClr">
                <a:shade val="60000"/>
              </a:schemeClr>
            </a:gs>
            <a:gs pos="33000">
              <a:schemeClr val="phClr">
                <a:tint val="86500"/>
              </a:schemeClr>
            </a:gs>
            <a:gs pos="46750">
              <a:schemeClr val="phClr">
                <a:tint val="71000"/>
                <a:satMod val="112000"/>
              </a:schemeClr>
            </a:gs>
            <a:gs pos="53000">
              <a:schemeClr val="phClr">
                <a:tint val="71000"/>
                <a:satMod val="112000"/>
              </a:schemeClr>
            </a:gs>
            <a:gs pos="68000">
              <a:schemeClr val="phClr">
                <a:tint val="86000"/>
              </a:schemeClr>
            </a:gs>
            <a:gs pos="100000">
              <a:schemeClr val="phClr">
                <a:shade val="60000"/>
              </a:schemeClr>
            </a:gs>
          </a:gsLst>
          <a:lin ang="8350000" scaled="1"/>
        </a:gradFill>
      </a:fillStyleLst>
      <a:lnStyleLst>
        <a:ln w="9525" cap="flat" cmpd="sng" algn="ctr">
          <a:solidFill>
            <a:schemeClr val="phClr">
              <a:shade val="48000"/>
              <a:satMod val="11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130000" dist="101600" dir="2700000" algn="tl" rotWithShape="0">
              <a:srgbClr val="000000">
                <a:alpha val="35000"/>
              </a:srgbClr>
            </a:outerShdw>
          </a:effectLst>
        </a:effectStyle>
        <a:effectStyle>
          <a:effectLst>
            <a:outerShdw blurRad="190500" dist="228600" dir="2700000" sy="90000" rotWithShape="0">
              <a:srgbClr val="000000">
                <a:alpha val="25500"/>
              </a:srgbClr>
            </a:outerShdw>
          </a:effectLst>
        </a:effectStyle>
        <a:effectStyle>
          <a:effectLst>
            <a:outerShdw blurRad="190500" dist="228600" dir="2700000" sy="90000" rotWithShape="0">
              <a:srgbClr val="000000">
                <a:alpha val="25500"/>
              </a:srgbClr>
            </a:outerShdw>
          </a:effectLst>
          <a:scene3d>
            <a:camera prst="orthographicFront" fov="0">
              <a:rot lat="0" lon="0" rev="0"/>
            </a:camera>
            <a:lightRig rig="soft" dir="tl">
              <a:rot lat="0" lon="0" rev="20100000"/>
            </a:lightRig>
          </a:scene3d>
          <a:sp3d>
            <a:bevelT w="50800" h="50800"/>
          </a:sp3d>
        </a:effectStyle>
      </a:effectStyleLst>
      <a:bgFillStyleLst>
        <a:solidFill>
          <a:schemeClr val="phClr"/>
        </a:solidFill>
        <a:gradFill rotWithShape="1">
          <a:gsLst>
            <a:gs pos="0">
              <a:schemeClr val="phClr">
                <a:tint val="50000"/>
                <a:satMod val="180000"/>
              </a:schemeClr>
            </a:gs>
            <a:gs pos="100000">
              <a:schemeClr val="phClr">
                <a:shade val="45000"/>
                <a:satMod val="120000"/>
              </a:schemeClr>
            </a:gs>
          </a:gsLst>
          <a:path path="circle">
            <a:fillToRect r="100000" b="100000"/>
          </a:path>
        </a:gradFill>
        <a:blipFill>
          <a:blip xmlns:r="http://schemas.openxmlformats.org/officeDocument/2006/relationships" r:embed="rId1">
            <a:duotone>
              <a:schemeClr val="phClr">
                <a:shade val="3000"/>
                <a:satMod val="110000"/>
              </a:schemeClr>
              <a:schemeClr val="phClr">
                <a:tint val="60000"/>
                <a:satMod val="425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sheetPr>
  <dimension ref="A1:S24"/>
  <sheetViews>
    <sheetView showWhiteSpace="0" view="pageBreakPreview" topLeftCell="A2" zoomScale="70" zoomScaleNormal="100" zoomScaleSheetLayoutView="70" workbookViewId="0">
      <selection activeCell="T9" sqref="T9"/>
    </sheetView>
  </sheetViews>
  <sheetFormatPr defaultRowHeight="16.5" x14ac:dyDescent="0.3"/>
  <cols>
    <col min="1" max="9" width="10" customWidth="1"/>
    <col min="10" max="10" width="4.875" customWidth="1"/>
    <col min="11" max="19" width="10" customWidth="1"/>
  </cols>
  <sheetData>
    <row r="1" spans="1:19" ht="48" customHeight="1" thickBot="1" x14ac:dyDescent="0.35">
      <c r="A1" s="433" t="s">
        <v>52</v>
      </c>
      <c r="B1" s="434"/>
      <c r="C1" s="434"/>
      <c r="D1" s="434"/>
      <c r="E1" s="434"/>
      <c r="F1" s="434"/>
      <c r="G1" s="434"/>
      <c r="H1" s="434"/>
      <c r="I1" s="434"/>
      <c r="J1" s="434"/>
      <c r="K1" s="434"/>
      <c r="L1" s="434"/>
      <c r="M1" s="434"/>
      <c r="N1" s="434"/>
      <c r="O1" s="434"/>
      <c r="P1" s="434"/>
      <c r="Q1" s="434"/>
      <c r="R1" s="434"/>
      <c r="S1" s="435"/>
    </row>
    <row r="2" spans="1:19" s="93" customFormat="1" ht="14.25" customHeight="1" thickBot="1" x14ac:dyDescent="0.35">
      <c r="A2" s="92"/>
      <c r="B2" s="92"/>
      <c r="C2" s="92"/>
      <c r="D2" s="92"/>
      <c r="E2" s="92"/>
      <c r="F2" s="92"/>
      <c r="G2" s="92"/>
      <c r="H2" s="92"/>
      <c r="I2" s="92"/>
    </row>
    <row r="3" spans="1:19" ht="258" customHeight="1" thickBot="1" x14ac:dyDescent="0.35">
      <c r="A3" s="430"/>
      <c r="B3" s="431"/>
      <c r="C3" s="431"/>
      <c r="D3" s="431"/>
      <c r="E3" s="431"/>
      <c r="F3" s="431"/>
      <c r="G3" s="431"/>
      <c r="H3" s="431"/>
      <c r="I3" s="431"/>
      <c r="J3" s="431"/>
      <c r="K3" s="431"/>
      <c r="L3" s="431"/>
      <c r="M3" s="431"/>
      <c r="N3" s="431"/>
      <c r="O3" s="431"/>
      <c r="P3" s="431"/>
      <c r="Q3" s="431"/>
      <c r="R3" s="431"/>
      <c r="S3" s="432"/>
    </row>
    <row r="4" spans="1:19" ht="12.75" customHeight="1" thickBot="1" x14ac:dyDescent="0.35">
      <c r="A4" s="4"/>
      <c r="B4" s="3"/>
      <c r="C4" s="3"/>
      <c r="D4" s="3"/>
      <c r="E4" s="3"/>
      <c r="F4" s="3"/>
      <c r="G4" s="3"/>
      <c r="H4" s="3"/>
      <c r="I4" s="5"/>
    </row>
    <row r="5" spans="1:19" s="24" customFormat="1" ht="93.75" customHeight="1" thickBot="1" x14ac:dyDescent="0.35">
      <c r="A5" s="436"/>
      <c r="B5" s="437"/>
      <c r="C5" s="437"/>
      <c r="D5" s="437"/>
      <c r="E5" s="437"/>
      <c r="F5" s="437"/>
      <c r="G5" s="437"/>
      <c r="H5" s="437"/>
      <c r="I5" s="438"/>
      <c r="K5" s="436"/>
      <c r="L5" s="437"/>
      <c r="M5" s="437"/>
      <c r="N5" s="437"/>
      <c r="O5" s="437"/>
      <c r="P5" s="437"/>
      <c r="Q5" s="437"/>
      <c r="R5" s="437"/>
      <c r="S5" s="438"/>
    </row>
    <row r="6" spans="1:19" s="24" customFormat="1" ht="12.75" customHeight="1" thickBot="1" x14ac:dyDescent="0.35">
      <c r="A6" s="4"/>
      <c r="B6" s="3"/>
      <c r="C6" s="3"/>
      <c r="D6" s="3"/>
      <c r="E6" s="3"/>
      <c r="F6" s="3"/>
      <c r="G6" s="3"/>
      <c r="H6" s="3"/>
      <c r="I6" s="5"/>
      <c r="K6" s="91"/>
      <c r="L6" s="91"/>
      <c r="M6" s="91"/>
      <c r="N6" s="91"/>
      <c r="O6" s="91"/>
      <c r="P6" s="91"/>
      <c r="Q6" s="91"/>
      <c r="R6" s="91"/>
      <c r="S6" s="91"/>
    </row>
    <row r="7" spans="1:19" s="24" customFormat="1" ht="93.75" customHeight="1" thickBot="1" x14ac:dyDescent="0.35">
      <c r="A7" s="436"/>
      <c r="B7" s="437"/>
      <c r="C7" s="437"/>
      <c r="D7" s="437"/>
      <c r="E7" s="437"/>
      <c r="F7" s="437"/>
      <c r="G7" s="437"/>
      <c r="H7" s="437"/>
      <c r="I7" s="438"/>
      <c r="K7" s="439"/>
      <c r="L7" s="437"/>
      <c r="M7" s="437"/>
      <c r="N7" s="437"/>
      <c r="O7" s="437"/>
      <c r="P7" s="437"/>
      <c r="Q7" s="437"/>
      <c r="R7" s="437"/>
      <c r="S7" s="438"/>
    </row>
    <row r="8" spans="1:19" ht="12.75" customHeight="1" thickBot="1" x14ac:dyDescent="0.35">
      <c r="K8" s="91"/>
      <c r="L8" s="91"/>
      <c r="M8" s="91"/>
      <c r="N8" s="91"/>
      <c r="O8" s="91"/>
      <c r="P8" s="91"/>
      <c r="Q8" s="91"/>
      <c r="R8" s="91"/>
      <c r="S8" s="91"/>
    </row>
    <row r="9" spans="1:19" ht="93.75" customHeight="1" thickBot="1" x14ac:dyDescent="0.35">
      <c r="A9" s="436"/>
      <c r="B9" s="437"/>
      <c r="C9" s="437"/>
      <c r="D9" s="437"/>
      <c r="E9" s="437"/>
      <c r="F9" s="437"/>
      <c r="G9" s="437"/>
      <c r="H9" s="437"/>
      <c r="I9" s="438"/>
      <c r="K9" s="436"/>
      <c r="L9" s="437"/>
      <c r="M9" s="437"/>
      <c r="N9" s="437"/>
      <c r="O9" s="437"/>
      <c r="P9" s="437"/>
      <c r="Q9" s="437"/>
      <c r="R9" s="437"/>
      <c r="S9" s="438"/>
    </row>
    <row r="10" spans="1:19" ht="12.75" customHeight="1" thickBot="1" x14ac:dyDescent="0.35"/>
    <row r="11" spans="1:19" ht="93.75" customHeight="1" thickBot="1" x14ac:dyDescent="0.35">
      <c r="A11" s="436"/>
      <c r="B11" s="437"/>
      <c r="C11" s="437"/>
      <c r="D11" s="437"/>
      <c r="E11" s="437"/>
      <c r="F11" s="437"/>
      <c r="G11" s="437"/>
      <c r="H11" s="437"/>
      <c r="I11" s="438"/>
      <c r="K11" s="436"/>
      <c r="L11" s="437"/>
      <c r="M11" s="437"/>
      <c r="N11" s="437"/>
      <c r="O11" s="437"/>
      <c r="P11" s="437"/>
      <c r="Q11" s="437"/>
      <c r="R11" s="437"/>
      <c r="S11" s="438"/>
    </row>
    <row r="12" spans="1:19" ht="12.75" customHeight="1" x14ac:dyDescent="0.3"/>
    <row r="13" spans="1:19" s="24" customFormat="1" ht="97.5" customHeight="1" x14ac:dyDescent="0.3"/>
    <row r="14" spans="1:19" s="66" customFormat="1" ht="12.75" customHeight="1" x14ac:dyDescent="0.3">
      <c r="A14" s="91"/>
      <c r="B14" s="91"/>
      <c r="C14" s="91"/>
      <c r="D14" s="91"/>
      <c r="E14" s="91"/>
      <c r="F14" s="91"/>
      <c r="G14" s="91"/>
      <c r="H14" s="91"/>
      <c r="I14" s="91"/>
    </row>
    <row r="15" spans="1:19" s="66" customFormat="1" ht="94.5" customHeight="1" x14ac:dyDescent="0.3"/>
    <row r="16" spans="1:19" s="66" customFormat="1" ht="12.75" customHeight="1" x14ac:dyDescent="0.3"/>
    <row r="17" spans="1:9" s="66" customFormat="1" ht="75" customHeight="1" x14ac:dyDescent="0.3"/>
    <row r="18" spans="1:9" s="66" customFormat="1" ht="12.75" customHeight="1" x14ac:dyDescent="0.3"/>
    <row r="19" spans="1:9" s="66" customFormat="1" ht="66" customHeight="1" x14ac:dyDescent="0.3"/>
    <row r="20" spans="1:9" s="66" customFormat="1" ht="45" customHeight="1" x14ac:dyDescent="0.3">
      <c r="A20" s="91"/>
      <c r="B20" s="91"/>
      <c r="C20" s="91"/>
      <c r="D20" s="91"/>
      <c r="E20" s="91"/>
      <c r="F20" s="91"/>
      <c r="G20" s="91"/>
      <c r="H20" s="91"/>
      <c r="I20" s="91"/>
    </row>
    <row r="21" spans="1:9" hidden="1" x14ac:dyDescent="0.3">
      <c r="A21" s="4"/>
      <c r="B21" s="3"/>
      <c r="C21" s="3"/>
      <c r="D21" s="3"/>
      <c r="E21" s="3"/>
      <c r="F21" s="3"/>
      <c r="G21" s="3"/>
      <c r="H21" s="3"/>
      <c r="I21" s="5"/>
    </row>
    <row r="22" spans="1:9" hidden="1" x14ac:dyDescent="0.3">
      <c r="A22" s="4"/>
      <c r="B22" s="3"/>
      <c r="C22" s="3"/>
      <c r="D22" s="3"/>
      <c r="E22" s="3"/>
      <c r="F22" s="3"/>
      <c r="G22" s="3"/>
      <c r="H22" s="3"/>
      <c r="I22" s="5"/>
    </row>
    <row r="23" spans="1:9" hidden="1" x14ac:dyDescent="0.3">
      <c r="A23" s="4"/>
      <c r="B23" s="3"/>
      <c r="C23" s="3"/>
      <c r="D23" s="3"/>
      <c r="E23" s="3"/>
      <c r="F23" s="3"/>
      <c r="G23" s="3"/>
      <c r="H23" s="3"/>
      <c r="I23" s="5"/>
    </row>
    <row r="24" spans="1:9" hidden="1" x14ac:dyDescent="0.3">
      <c r="A24" s="8"/>
      <c r="B24" s="9"/>
      <c r="C24" s="9"/>
      <c r="D24" s="9"/>
      <c r="E24" s="9"/>
      <c r="F24" s="9"/>
      <c r="G24" s="9"/>
      <c r="H24" s="9"/>
      <c r="I24" s="10"/>
    </row>
  </sheetData>
  <mergeCells count="10">
    <mergeCell ref="A3:S3"/>
    <mergeCell ref="A1:S1"/>
    <mergeCell ref="A11:I11"/>
    <mergeCell ref="K5:S5"/>
    <mergeCell ref="K9:S9"/>
    <mergeCell ref="K11:S11"/>
    <mergeCell ref="A5:I5"/>
    <mergeCell ref="A7:I7"/>
    <mergeCell ref="A9:I9"/>
    <mergeCell ref="K7:S7"/>
  </mergeCells>
  <printOptions horizontalCentered="1" verticalCentered="1"/>
  <pageMargins left="0.70866141732283472" right="0.70866141732283472" top="0.74803149606299213" bottom="0.74803149606299213" header="0.31496062992125984" footer="0.31496062992125984"/>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sheetPr>
  <dimension ref="A1:E15"/>
  <sheetViews>
    <sheetView workbookViewId="0">
      <selection activeCell="B13" sqref="B13"/>
    </sheetView>
  </sheetViews>
  <sheetFormatPr defaultRowHeight="16.5" x14ac:dyDescent="0.3"/>
  <sheetData>
    <row r="1" spans="1:5" ht="25.5" x14ac:dyDescent="0.3">
      <c r="A1" s="7" t="s">
        <v>0</v>
      </c>
      <c r="B1" s="704" t="s">
        <v>1</v>
      </c>
      <c r="C1" s="704"/>
      <c r="D1" s="704"/>
      <c r="E1" s="704"/>
    </row>
    <row r="2" spans="1:5" x14ac:dyDescent="0.3">
      <c r="B2" s="704"/>
      <c r="C2" s="704"/>
      <c r="D2" s="704"/>
      <c r="E2" s="704"/>
    </row>
    <row r="3" spans="1:5" ht="108.75" customHeight="1" x14ac:dyDescent="0.3">
      <c r="B3" s="704"/>
      <c r="C3" s="704"/>
      <c r="D3" s="704"/>
      <c r="E3" s="704"/>
    </row>
    <row r="6" spans="1:5" x14ac:dyDescent="0.3">
      <c r="A6" t="s">
        <v>3</v>
      </c>
    </row>
    <row r="11" spans="1:5" x14ac:dyDescent="0.3">
      <c r="C11" t="s">
        <v>4</v>
      </c>
    </row>
    <row r="13" spans="1:5" x14ac:dyDescent="0.3">
      <c r="A13" t="s">
        <v>5</v>
      </c>
      <c r="B13" t="s">
        <v>8</v>
      </c>
    </row>
    <row r="14" spans="1:5" x14ac:dyDescent="0.3">
      <c r="A14" t="s">
        <v>6</v>
      </c>
    </row>
    <row r="15" spans="1:5" x14ac:dyDescent="0.3">
      <c r="A15" t="s">
        <v>7</v>
      </c>
    </row>
  </sheetData>
  <mergeCells count="1">
    <mergeCell ref="B1:E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B12"/>
  <sheetViews>
    <sheetView workbookViewId="0">
      <selection activeCell="D14" sqref="D14"/>
    </sheetView>
  </sheetViews>
  <sheetFormatPr defaultRowHeight="16.5" x14ac:dyDescent="0.3"/>
  <sheetData>
    <row r="2" spans="2:2" x14ac:dyDescent="0.3">
      <c r="B2" s="6" t="s">
        <v>9</v>
      </c>
    </row>
    <row r="3" spans="2:2" x14ac:dyDescent="0.3">
      <c r="B3" s="6" t="s">
        <v>10</v>
      </c>
    </row>
    <row r="5" spans="2:2" x14ac:dyDescent="0.3">
      <c r="B5" s="11" t="s">
        <v>11</v>
      </c>
    </row>
    <row r="6" spans="2:2" x14ac:dyDescent="0.3">
      <c r="B6" s="11" t="s">
        <v>12</v>
      </c>
    </row>
    <row r="7" spans="2:2" x14ac:dyDescent="0.3">
      <c r="B7" s="11" t="s">
        <v>13</v>
      </c>
    </row>
    <row r="9" spans="2:2" x14ac:dyDescent="0.3">
      <c r="B9" s="11" t="s">
        <v>14</v>
      </c>
    </row>
    <row r="10" spans="2:2" x14ac:dyDescent="0.3">
      <c r="B10" s="11" t="s">
        <v>15</v>
      </c>
    </row>
    <row r="11" spans="2:2" x14ac:dyDescent="0.3">
      <c r="B11" s="11" t="s">
        <v>16</v>
      </c>
    </row>
    <row r="12" spans="2:2" x14ac:dyDescent="0.3">
      <c r="B12" s="11" t="s">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2"/>
  </sheetPr>
  <dimension ref="A1:U30"/>
  <sheetViews>
    <sheetView tabSelected="1" view="pageLayout" zoomScale="80" zoomScaleNormal="70" zoomScaleSheetLayoutView="70" zoomScalePageLayoutView="80" workbookViewId="0">
      <selection activeCell="O19" sqref="O19:P19"/>
    </sheetView>
  </sheetViews>
  <sheetFormatPr defaultRowHeight="14.25" x14ac:dyDescent="0.2"/>
  <cols>
    <col min="1" max="1" width="38" style="1" customWidth="1"/>
    <col min="2" max="2" width="3.625" style="2" customWidth="1"/>
    <col min="3" max="4" width="9.625" style="22" customWidth="1"/>
    <col min="5" max="5" width="6.125" style="22" customWidth="1"/>
    <col min="6" max="7" width="9.625" style="22" customWidth="1"/>
    <col min="8" max="8" width="6.125" style="22" customWidth="1"/>
    <col min="9" max="10" width="9.625" style="22" customWidth="1"/>
    <col min="11" max="11" width="6.125" style="22" customWidth="1"/>
    <col min="12" max="13" width="9.625" style="22" customWidth="1"/>
    <col min="14" max="14" width="6.125" style="22" customWidth="1"/>
    <col min="15" max="16" width="9.625" style="22" customWidth="1"/>
    <col min="17" max="17" width="6.125" style="22" customWidth="1"/>
    <col min="18" max="18" width="2.375" style="2" customWidth="1"/>
    <col min="19" max="16384" width="9" style="2"/>
  </cols>
  <sheetData>
    <row r="1" spans="1:21" s="88" customFormat="1" ht="36.75" customHeight="1" thickBot="1" x14ac:dyDescent="0.25">
      <c r="A1" s="507" t="s">
        <v>104</v>
      </c>
      <c r="B1" s="508"/>
      <c r="C1" s="508"/>
      <c r="D1" s="508"/>
      <c r="E1" s="508"/>
      <c r="F1" s="509"/>
      <c r="G1" s="510" t="s">
        <v>134</v>
      </c>
      <c r="H1" s="511"/>
      <c r="I1" s="511"/>
      <c r="J1" s="511"/>
      <c r="K1" s="511"/>
      <c r="L1" s="511"/>
      <c r="M1" s="511"/>
      <c r="N1" s="511"/>
      <c r="O1" s="511"/>
      <c r="P1" s="511"/>
      <c r="Q1" s="512"/>
      <c r="S1" s="84"/>
      <c r="T1" s="84"/>
      <c r="U1" s="84"/>
    </row>
    <row r="2" spans="1:21" s="84" customFormat="1" ht="16.5" customHeight="1" thickBot="1" x14ac:dyDescent="0.25">
      <c r="A2" s="85"/>
      <c r="B2" s="85"/>
      <c r="C2" s="85"/>
      <c r="D2" s="85"/>
      <c r="E2" s="85"/>
      <c r="F2" s="85"/>
      <c r="G2" s="85"/>
      <c r="H2" s="85"/>
      <c r="I2" s="85"/>
      <c r="J2" s="85"/>
      <c r="K2" s="85"/>
      <c r="L2" s="85"/>
      <c r="M2" s="85"/>
      <c r="N2" s="85"/>
      <c r="O2" s="85"/>
      <c r="P2" s="85"/>
      <c r="Q2" s="85"/>
    </row>
    <row r="3" spans="1:21" s="84" customFormat="1" ht="55.5" customHeight="1" thickBot="1" x14ac:dyDescent="0.25">
      <c r="A3" s="440" t="s">
        <v>94</v>
      </c>
      <c r="B3" s="441"/>
      <c r="C3" s="504" t="s">
        <v>126</v>
      </c>
      <c r="D3" s="505"/>
      <c r="E3" s="505"/>
      <c r="F3" s="505"/>
      <c r="G3" s="505"/>
      <c r="H3" s="505"/>
      <c r="I3" s="505"/>
      <c r="J3" s="505"/>
      <c r="K3" s="505"/>
      <c r="L3" s="505"/>
      <c r="M3" s="505"/>
      <c r="N3" s="505"/>
      <c r="O3" s="505"/>
      <c r="P3" s="505"/>
      <c r="Q3" s="506"/>
    </row>
    <row r="4" spans="1:21" ht="49.5" customHeight="1" thickBot="1" x14ac:dyDescent="0.25">
      <c r="A4" s="442" t="s">
        <v>93</v>
      </c>
      <c r="B4" s="443"/>
      <c r="C4" s="469" t="s">
        <v>63</v>
      </c>
      <c r="D4" s="470"/>
      <c r="E4" s="470"/>
      <c r="F4" s="470"/>
      <c r="G4" s="470"/>
      <c r="H4" s="470"/>
      <c r="I4" s="470"/>
      <c r="J4" s="470"/>
      <c r="K4" s="470"/>
      <c r="L4" s="470"/>
      <c r="M4" s="470"/>
      <c r="N4" s="470"/>
      <c r="O4" s="470"/>
      <c r="P4" s="470"/>
      <c r="Q4" s="471"/>
      <c r="S4" s="84"/>
      <c r="T4" s="84"/>
      <c r="U4" s="84"/>
    </row>
    <row r="5" spans="1:21" ht="69" customHeight="1" thickBot="1" x14ac:dyDescent="0.25">
      <c r="A5" s="444" t="s">
        <v>62</v>
      </c>
      <c r="B5" s="445"/>
      <c r="C5" s="465" t="s">
        <v>24</v>
      </c>
      <c r="D5" s="466"/>
      <c r="E5" s="380" t="s">
        <v>23</v>
      </c>
      <c r="F5" s="474" t="s">
        <v>127</v>
      </c>
      <c r="G5" s="475"/>
      <c r="H5" s="380" t="s">
        <v>23</v>
      </c>
      <c r="I5" s="490" t="s">
        <v>107</v>
      </c>
      <c r="J5" s="491"/>
      <c r="K5" s="380" t="s">
        <v>23</v>
      </c>
      <c r="L5" s="478" t="s">
        <v>25</v>
      </c>
      <c r="M5" s="479"/>
      <c r="N5" s="380" t="s">
        <v>23</v>
      </c>
      <c r="O5" s="523" t="s">
        <v>26</v>
      </c>
      <c r="P5" s="524"/>
      <c r="Q5" s="380" t="s">
        <v>23</v>
      </c>
      <c r="S5" s="124" t="s">
        <v>84</v>
      </c>
      <c r="T5" s="380" t="s">
        <v>23</v>
      </c>
    </row>
    <row r="6" spans="1:21" s="6" customFormat="1" ht="22.5" customHeight="1" x14ac:dyDescent="0.2">
      <c r="A6" s="156" t="s">
        <v>102</v>
      </c>
      <c r="B6" s="446" t="s">
        <v>2</v>
      </c>
      <c r="C6" s="463"/>
      <c r="D6" s="464"/>
      <c r="E6" s="241"/>
      <c r="F6" s="449"/>
      <c r="G6" s="450"/>
      <c r="H6" s="241">
        <v>2</v>
      </c>
      <c r="I6" s="457"/>
      <c r="J6" s="458"/>
      <c r="K6" s="253"/>
      <c r="L6" s="472"/>
      <c r="M6" s="473"/>
      <c r="N6" s="253"/>
      <c r="O6" s="486"/>
      <c r="P6" s="487"/>
      <c r="Q6" s="269"/>
      <c r="S6" s="119">
        <f>SUM(C6+F6+I6+L6+O6)</f>
        <v>0</v>
      </c>
      <c r="T6" s="126">
        <f>AVERAGE(E6,H6,K6,N6,Q6)</f>
        <v>2</v>
      </c>
    </row>
    <row r="7" spans="1:21" s="6" customFormat="1" ht="22.5" customHeight="1" x14ac:dyDescent="0.2">
      <c r="A7" s="157" t="s">
        <v>27</v>
      </c>
      <c r="B7" s="447"/>
      <c r="C7" s="461">
        <v>21</v>
      </c>
      <c r="D7" s="462"/>
      <c r="E7" s="241"/>
      <c r="F7" s="449">
        <v>97</v>
      </c>
      <c r="G7" s="450"/>
      <c r="H7" s="241">
        <v>5</v>
      </c>
      <c r="I7" s="457">
        <v>223</v>
      </c>
      <c r="J7" s="458"/>
      <c r="K7" s="253"/>
      <c r="L7" s="472">
        <v>74</v>
      </c>
      <c r="M7" s="473"/>
      <c r="N7" s="253"/>
      <c r="O7" s="486">
        <v>21</v>
      </c>
      <c r="P7" s="487"/>
      <c r="Q7" s="269"/>
      <c r="S7" s="117">
        <f>SUM(C7+F7+I7+L7+O7)</f>
        <v>436</v>
      </c>
      <c r="T7" s="128">
        <f>AVERAGE(E7,H7,K7,N7,Q7)</f>
        <v>5</v>
      </c>
    </row>
    <row r="8" spans="1:21" s="6" customFormat="1" ht="22.5" customHeight="1" thickBot="1" x14ac:dyDescent="0.25">
      <c r="A8" s="366" t="s">
        <v>99</v>
      </c>
      <c r="B8" s="447"/>
      <c r="C8" s="467">
        <v>21</v>
      </c>
      <c r="D8" s="468"/>
      <c r="E8" s="367"/>
      <c r="F8" s="453">
        <v>94.3</v>
      </c>
      <c r="G8" s="454"/>
      <c r="H8" s="367">
        <v>3</v>
      </c>
      <c r="I8" s="459">
        <v>206.1</v>
      </c>
      <c r="J8" s="460"/>
      <c r="K8" s="368"/>
      <c r="L8" s="494">
        <v>72</v>
      </c>
      <c r="M8" s="495"/>
      <c r="N8" s="368"/>
      <c r="O8" s="496">
        <v>21</v>
      </c>
      <c r="P8" s="497"/>
      <c r="Q8" s="369"/>
      <c r="S8" s="117">
        <f>SUM(C8+F8+I8+L8+O8)</f>
        <v>414.4</v>
      </c>
      <c r="T8" s="128">
        <f>AVERAGE(E8,H8,K8,N8,Q8)</f>
        <v>3</v>
      </c>
    </row>
    <row r="9" spans="1:21" s="6" customFormat="1" ht="22.5" customHeight="1" thickBot="1" x14ac:dyDescent="0.25">
      <c r="A9" s="158"/>
      <c r="B9" s="447"/>
      <c r="C9" s="62" t="s">
        <v>10</v>
      </c>
      <c r="D9" s="57" t="s">
        <v>36</v>
      </c>
      <c r="E9" s="58"/>
      <c r="F9" s="59" t="s">
        <v>10</v>
      </c>
      <c r="G9" s="57" t="s">
        <v>36</v>
      </c>
      <c r="H9" s="58"/>
      <c r="I9" s="59" t="s">
        <v>10</v>
      </c>
      <c r="J9" s="57" t="s">
        <v>36</v>
      </c>
      <c r="K9" s="60"/>
      <c r="L9" s="59" t="s">
        <v>10</v>
      </c>
      <c r="M9" s="57" t="s">
        <v>36</v>
      </c>
      <c r="N9" s="60"/>
      <c r="O9" s="59" t="s">
        <v>10</v>
      </c>
      <c r="P9" s="57" t="s">
        <v>36</v>
      </c>
      <c r="Q9" s="61"/>
      <c r="S9" s="115"/>
      <c r="T9" s="127"/>
    </row>
    <row r="10" spans="1:21" s="6" customFormat="1" ht="22.5" customHeight="1" x14ac:dyDescent="0.2">
      <c r="A10" s="159" t="s">
        <v>100</v>
      </c>
      <c r="B10" s="447"/>
      <c r="C10" s="236">
        <v>0</v>
      </c>
      <c r="D10" s="40">
        <f>SUM((C10/C7)*100)</f>
        <v>0</v>
      </c>
      <c r="E10" s="242"/>
      <c r="F10" s="247"/>
      <c r="G10" s="41">
        <f>SUM((F10/F7)*100)</f>
        <v>0</v>
      </c>
      <c r="H10" s="242">
        <v>2</v>
      </c>
      <c r="I10" s="252"/>
      <c r="J10" s="44">
        <f>SUM((I10/I7)*100)</f>
        <v>0</v>
      </c>
      <c r="K10" s="254"/>
      <c r="L10" s="259"/>
      <c r="M10" s="48">
        <f>SUM((L10/L7)*100)</f>
        <v>0</v>
      </c>
      <c r="N10" s="254"/>
      <c r="O10" s="264"/>
      <c r="P10" s="52">
        <f>SUM((O10/O7)*100)</f>
        <v>0</v>
      </c>
      <c r="Q10" s="270"/>
      <c r="S10" s="119">
        <f>SUM(C10+F10+I10+L10+O10)</f>
        <v>0</v>
      </c>
      <c r="T10" s="128">
        <f>AVERAGE(E10,H10,K10,N10,Q10)</f>
        <v>2</v>
      </c>
    </row>
    <row r="11" spans="1:21" s="6" customFormat="1" ht="22.5" customHeight="1" x14ac:dyDescent="0.2">
      <c r="A11" s="160" t="s">
        <v>101</v>
      </c>
      <c r="B11" s="447"/>
      <c r="C11" s="236">
        <f>SUM(C6-C8)</f>
        <v>-21</v>
      </c>
      <c r="D11" s="40" t="e">
        <f>(C11/C6)*100</f>
        <v>#DIV/0!</v>
      </c>
      <c r="E11" s="242"/>
      <c r="F11" s="423">
        <f>SUM(F6-F8)</f>
        <v>-94.3</v>
      </c>
      <c r="G11" s="41" t="e">
        <f>(F11/F6)*100</f>
        <v>#DIV/0!</v>
      </c>
      <c r="H11" s="242">
        <v>5</v>
      </c>
      <c r="I11" s="252">
        <f>SUM(I6-I8)</f>
        <v>-206.1</v>
      </c>
      <c r="J11" s="44" t="e">
        <f>(I11/I6)*100</f>
        <v>#DIV/0!</v>
      </c>
      <c r="K11" s="255"/>
      <c r="L11" s="259">
        <f>SUM(L6-L8)</f>
        <v>-72</v>
      </c>
      <c r="M11" s="48" t="e">
        <f>(L11/L6)*100</f>
        <v>#DIV/0!</v>
      </c>
      <c r="N11" s="255"/>
      <c r="O11" s="264">
        <f>SUM(O6-O8)</f>
        <v>-21</v>
      </c>
      <c r="P11" s="52" t="e">
        <f>(O11/O6)*100</f>
        <v>#DIV/0!</v>
      </c>
      <c r="Q11" s="271"/>
      <c r="S11" s="117">
        <f>SUM(C11+F11+I11+L11+O11)</f>
        <v>-414.4</v>
      </c>
      <c r="T11" s="128">
        <f>AVERAGE(E11,H11,K11,N11,Q11)</f>
        <v>5</v>
      </c>
    </row>
    <row r="12" spans="1:21" s="6" customFormat="1" ht="22.5" customHeight="1" x14ac:dyDescent="0.2">
      <c r="A12" s="418" t="s">
        <v>29</v>
      </c>
      <c r="B12" s="447"/>
      <c r="C12" s="236"/>
      <c r="D12" s="40" t="e">
        <f>SUM((C12/C6)*100)</f>
        <v>#DIV/0!</v>
      </c>
      <c r="E12" s="242"/>
      <c r="F12" s="247"/>
      <c r="G12" s="41" t="e">
        <f>SUM((F12/F6)*100)</f>
        <v>#DIV/0!</v>
      </c>
      <c r="H12" s="242">
        <v>3</v>
      </c>
      <c r="I12" s="252"/>
      <c r="J12" s="44" t="e">
        <f>SUM((I12/I6)*100)</f>
        <v>#DIV/0!</v>
      </c>
      <c r="K12" s="255"/>
      <c r="L12" s="259"/>
      <c r="M12" s="48" t="e">
        <f>SUM((L12/L6)*100)</f>
        <v>#DIV/0!</v>
      </c>
      <c r="N12" s="255"/>
      <c r="O12" s="264"/>
      <c r="P12" s="52" t="e">
        <f>SUM((O12/O6)*100)</f>
        <v>#DIV/0!</v>
      </c>
      <c r="Q12" s="271"/>
      <c r="S12" s="120">
        <f>SUM(C12+F12+I12+L12+O12)</f>
        <v>0</v>
      </c>
      <c r="T12" s="126">
        <f>AVERAGE(E12,H12,K12,N12,Q12)</f>
        <v>3</v>
      </c>
    </row>
    <row r="13" spans="1:21" s="6" customFormat="1" ht="22.5" customHeight="1" x14ac:dyDescent="0.2">
      <c r="A13" s="161" t="s">
        <v>108</v>
      </c>
      <c r="B13" s="447"/>
      <c r="C13" s="370" t="s">
        <v>135</v>
      </c>
      <c r="D13" s="372"/>
      <c r="E13" s="242"/>
      <c r="F13" s="428" t="s">
        <v>142</v>
      </c>
      <c r="G13" s="429"/>
      <c r="H13" s="242"/>
      <c r="I13" s="373" t="s">
        <v>140</v>
      </c>
      <c r="J13" s="374"/>
      <c r="K13" s="255"/>
      <c r="L13" s="375" t="s">
        <v>138</v>
      </c>
      <c r="M13" s="376"/>
      <c r="N13" s="255"/>
      <c r="O13" s="377" t="s">
        <v>136</v>
      </c>
      <c r="P13" s="378"/>
      <c r="Q13" s="271"/>
      <c r="S13" s="120"/>
      <c r="T13" s="126"/>
    </row>
    <row r="14" spans="1:21" s="6" customFormat="1" ht="22.5" customHeight="1" x14ac:dyDescent="0.2">
      <c r="A14" s="161" t="s">
        <v>109</v>
      </c>
      <c r="B14" s="447"/>
      <c r="C14" s="370" t="s">
        <v>135</v>
      </c>
      <c r="D14" s="372"/>
      <c r="E14" s="242"/>
      <c r="F14" s="428" t="s">
        <v>143</v>
      </c>
      <c r="G14" s="429"/>
      <c r="H14" s="242"/>
      <c r="I14" s="373" t="s">
        <v>141</v>
      </c>
      <c r="J14" s="374"/>
      <c r="K14" s="255"/>
      <c r="L14" s="375" t="s">
        <v>139</v>
      </c>
      <c r="M14" s="376"/>
      <c r="N14" s="255"/>
      <c r="O14" s="377" t="s">
        <v>137</v>
      </c>
      <c r="P14" s="378"/>
      <c r="Q14" s="271"/>
      <c r="S14" s="120"/>
      <c r="T14" s="126"/>
    </row>
    <row r="15" spans="1:21" s="6" customFormat="1" ht="22.5" customHeight="1" x14ac:dyDescent="0.2">
      <c r="A15" s="161" t="s">
        <v>110</v>
      </c>
      <c r="B15" s="447"/>
      <c r="C15" s="370"/>
      <c r="D15" s="372"/>
      <c r="E15" s="242"/>
      <c r="F15" s="428"/>
      <c r="G15" s="429"/>
      <c r="H15" s="242"/>
      <c r="I15" s="373"/>
      <c r="J15" s="374"/>
      <c r="K15" s="255"/>
      <c r="L15" s="375"/>
      <c r="M15" s="376"/>
      <c r="N15" s="255"/>
      <c r="O15" s="377"/>
      <c r="P15" s="378"/>
      <c r="Q15" s="271"/>
      <c r="S15" s="120"/>
      <c r="T15" s="126"/>
    </row>
    <row r="16" spans="1:21" ht="22.5" customHeight="1" x14ac:dyDescent="0.2">
      <c r="A16" s="419" t="s">
        <v>30</v>
      </c>
      <c r="B16" s="447"/>
      <c r="C16" s="515"/>
      <c r="D16" s="516"/>
      <c r="E16" s="243"/>
      <c r="F16" s="455"/>
      <c r="G16" s="456"/>
      <c r="H16" s="243">
        <v>3</v>
      </c>
      <c r="I16" s="492"/>
      <c r="J16" s="493"/>
      <c r="K16" s="253"/>
      <c r="L16" s="484"/>
      <c r="M16" s="485"/>
      <c r="N16" s="253"/>
      <c r="O16" s="488"/>
      <c r="P16" s="489"/>
      <c r="Q16" s="269"/>
      <c r="S16" s="116"/>
      <c r="T16" s="129">
        <v>3</v>
      </c>
    </row>
    <row r="17" spans="1:20" ht="22.5" customHeight="1" x14ac:dyDescent="0.2">
      <c r="A17" s="25" t="s">
        <v>31</v>
      </c>
      <c r="B17" s="447"/>
      <c r="C17" s="517">
        <v>0.3</v>
      </c>
      <c r="D17" s="518"/>
      <c r="E17" s="241"/>
      <c r="F17" s="451">
        <v>1.5</v>
      </c>
      <c r="G17" s="452"/>
      <c r="H17" s="241">
        <v>4</v>
      </c>
      <c r="I17" s="480">
        <v>9</v>
      </c>
      <c r="J17" s="481"/>
      <c r="K17" s="253"/>
      <c r="L17" s="482">
        <v>9</v>
      </c>
      <c r="M17" s="483"/>
      <c r="N17" s="253"/>
      <c r="O17" s="486">
        <v>14.3</v>
      </c>
      <c r="P17" s="487"/>
      <c r="Q17" s="269"/>
      <c r="S17" s="119">
        <f>AVERAGE(C17,F17,L17,O17)</f>
        <v>6.2750000000000004</v>
      </c>
      <c r="T17" s="125">
        <f>AVERAGE(Concern3,Concern23,K17,N17,Q17)</f>
        <v>4</v>
      </c>
    </row>
    <row r="18" spans="1:20" s="6" customFormat="1" ht="22.5" customHeight="1" x14ac:dyDescent="0.2">
      <c r="A18" s="419" t="s">
        <v>32</v>
      </c>
      <c r="B18" s="447"/>
      <c r="C18" s="517"/>
      <c r="D18" s="518"/>
      <c r="E18" s="241"/>
      <c r="F18" s="449"/>
      <c r="G18" s="450"/>
      <c r="H18" s="241">
        <v>4</v>
      </c>
      <c r="I18" s="457"/>
      <c r="J18" s="458"/>
      <c r="K18" s="253"/>
      <c r="L18" s="472"/>
      <c r="M18" s="473"/>
      <c r="N18" s="253"/>
      <c r="O18" s="486"/>
      <c r="P18" s="487"/>
      <c r="Q18" s="269"/>
      <c r="S18" s="117" t="e">
        <f>AVERAGE(C18,F18,I18,L18,O18)</f>
        <v>#DIV/0!</v>
      </c>
      <c r="T18" s="128">
        <f>AVERAGE(E18,H18,K18,N18,Q18)</f>
        <v>4</v>
      </c>
    </row>
    <row r="19" spans="1:20" ht="22.5" customHeight="1" x14ac:dyDescent="0.2">
      <c r="A19" s="26" t="s">
        <v>60</v>
      </c>
      <c r="B19" s="447"/>
      <c r="C19" s="519">
        <v>0.28599999999999998</v>
      </c>
      <c r="D19" s="520"/>
      <c r="E19" s="244"/>
      <c r="F19" s="476">
        <v>3.1E-2</v>
      </c>
      <c r="G19" s="477"/>
      <c r="H19" s="244">
        <v>4</v>
      </c>
      <c r="I19" s="500">
        <v>0.26500000000000001</v>
      </c>
      <c r="J19" s="501"/>
      <c r="K19" s="256"/>
      <c r="L19" s="502">
        <v>0.14899999999999999</v>
      </c>
      <c r="M19" s="503"/>
      <c r="N19" s="256" t="s">
        <v>103</v>
      </c>
      <c r="O19" s="527">
        <v>9.5000000000000001E-2</v>
      </c>
      <c r="P19" s="528"/>
      <c r="Q19" s="272"/>
      <c r="S19" s="383">
        <f>AVERAGE(C19,F19,I19,L19,O19)</f>
        <v>0.16519999999999999</v>
      </c>
      <c r="T19" s="128">
        <f>AVERAGE(E19,H19,K19,N19,Q19)</f>
        <v>4</v>
      </c>
    </row>
    <row r="20" spans="1:20" s="6" customFormat="1" ht="22.5" customHeight="1" thickBot="1" x14ac:dyDescent="0.25">
      <c r="A20" s="27" t="s">
        <v>85</v>
      </c>
      <c r="B20" s="447"/>
      <c r="C20" s="513">
        <v>0.61899999999999999</v>
      </c>
      <c r="D20" s="514"/>
      <c r="E20" s="245"/>
      <c r="F20" s="521">
        <v>0.371</v>
      </c>
      <c r="G20" s="522"/>
      <c r="H20" s="245">
        <v>1</v>
      </c>
      <c r="I20" s="498">
        <v>0.17899999999999999</v>
      </c>
      <c r="J20" s="499"/>
      <c r="K20" s="257"/>
      <c r="L20" s="529">
        <v>0.16200000000000001</v>
      </c>
      <c r="M20" s="530"/>
      <c r="N20" s="257"/>
      <c r="O20" s="525">
        <v>0.28599999999999998</v>
      </c>
      <c r="P20" s="526"/>
      <c r="Q20" s="273"/>
      <c r="S20" s="121">
        <f>AVERAGE(C20,F20,I20,L20,O20)</f>
        <v>0.32340000000000002</v>
      </c>
      <c r="T20" s="126">
        <f>AVERAGE(E20,H20,K20,N20,Q20)</f>
        <v>1</v>
      </c>
    </row>
    <row r="21" spans="1:20" s="6" customFormat="1" ht="22.5" customHeight="1" thickBot="1" x14ac:dyDescent="0.25">
      <c r="A21" s="162"/>
      <c r="B21" s="447"/>
      <c r="C21" s="62" t="s">
        <v>10</v>
      </c>
      <c r="D21" s="57" t="s">
        <v>36</v>
      </c>
      <c r="E21" s="58"/>
      <c r="F21" s="59" t="s">
        <v>10</v>
      </c>
      <c r="G21" s="57" t="s">
        <v>36</v>
      </c>
      <c r="H21" s="58"/>
      <c r="I21" s="59" t="s">
        <v>10</v>
      </c>
      <c r="J21" s="57" t="s">
        <v>36</v>
      </c>
      <c r="K21" s="60"/>
      <c r="L21" s="59" t="s">
        <v>10</v>
      </c>
      <c r="M21" s="57" t="s">
        <v>36</v>
      </c>
      <c r="N21" s="60"/>
      <c r="O21" s="59" t="s">
        <v>10</v>
      </c>
      <c r="P21" s="57" t="s">
        <v>36</v>
      </c>
      <c r="Q21" s="61"/>
      <c r="S21" s="115"/>
      <c r="T21" s="127"/>
    </row>
    <row r="22" spans="1:20" s="6" customFormat="1" ht="22.5" customHeight="1" x14ac:dyDescent="0.2">
      <c r="A22" s="25" t="s">
        <v>33</v>
      </c>
      <c r="B22" s="447"/>
      <c r="C22" s="237">
        <v>3</v>
      </c>
      <c r="D22" s="112">
        <f>SUM((C22/C7)*100)</f>
        <v>14.285714285714285</v>
      </c>
      <c r="E22" s="241"/>
      <c r="F22" s="424">
        <v>6</v>
      </c>
      <c r="G22" s="42">
        <f>SUM((F22/F7)*100)</f>
        <v>6.1855670103092786</v>
      </c>
      <c r="H22" s="241">
        <v>4</v>
      </c>
      <c r="I22" s="248">
        <v>21</v>
      </c>
      <c r="J22" s="45">
        <f>SUM((I22/I7)*100)</f>
        <v>9.4170403587443943</v>
      </c>
      <c r="K22" s="253"/>
      <c r="L22" s="260">
        <v>5</v>
      </c>
      <c r="M22" s="49">
        <f>SUM((L22/L7)*100)</f>
        <v>6.756756756756757</v>
      </c>
      <c r="N22" s="253"/>
      <c r="O22" s="265">
        <v>3</v>
      </c>
      <c r="P22" s="53">
        <f>SUM((O22/O7)*100)</f>
        <v>14.285714285714285</v>
      </c>
      <c r="Q22" s="269"/>
      <c r="S22" s="122">
        <f t="shared" ref="S22:S28" si="0">SUM(C22+F22+I22+L22+O22)</f>
        <v>38</v>
      </c>
      <c r="T22" s="130">
        <f t="shared" ref="T22:T28" si="1">AVERAGE(E22,H22,K22,N22,Q22)</f>
        <v>4</v>
      </c>
    </row>
    <row r="23" spans="1:20" s="6" customFormat="1" ht="22.5" customHeight="1" thickBot="1" x14ac:dyDescent="0.25">
      <c r="A23" s="27" t="s">
        <v>34</v>
      </c>
      <c r="B23" s="447"/>
      <c r="C23" s="238">
        <v>18</v>
      </c>
      <c r="D23" s="113">
        <f>SUM((C23/C7)*100)</f>
        <v>85.714285714285708</v>
      </c>
      <c r="E23" s="245"/>
      <c r="F23" s="425">
        <v>91</v>
      </c>
      <c r="G23" s="43">
        <f>SUM((F23/F7)*100)</f>
        <v>93.814432989690715</v>
      </c>
      <c r="H23" s="245">
        <v>4</v>
      </c>
      <c r="I23" s="249">
        <v>202</v>
      </c>
      <c r="J23" s="46">
        <f>SUM((I23/I7)*100)</f>
        <v>90.582959641255599</v>
      </c>
      <c r="K23" s="257"/>
      <c r="L23" s="261">
        <v>69</v>
      </c>
      <c r="M23" s="50">
        <f>SUM((L23/L7)*100)</f>
        <v>93.243243243243242</v>
      </c>
      <c r="N23" s="257"/>
      <c r="O23" s="266">
        <v>18</v>
      </c>
      <c r="P23" s="54">
        <f>SUM((O23/O7)*100)</f>
        <v>85.714285714285708</v>
      </c>
      <c r="Q23" s="273"/>
      <c r="S23" s="123">
        <f t="shared" si="0"/>
        <v>398</v>
      </c>
      <c r="T23" s="126">
        <f t="shared" si="1"/>
        <v>4</v>
      </c>
    </row>
    <row r="24" spans="1:20" s="6" customFormat="1" ht="22.5" customHeight="1" x14ac:dyDescent="0.2">
      <c r="A24" s="28" t="s">
        <v>18</v>
      </c>
      <c r="B24" s="446" t="s">
        <v>35</v>
      </c>
      <c r="C24" s="239">
        <v>4</v>
      </c>
      <c r="D24" s="114">
        <f>SUM((C24/C7)*100)</f>
        <v>19.047619047619047</v>
      </c>
      <c r="E24" s="246"/>
      <c r="F24" s="426">
        <v>14</v>
      </c>
      <c r="G24" s="118">
        <f>SUM((F24/F7)*100)</f>
        <v>14.432989690721648</v>
      </c>
      <c r="H24" s="246">
        <v>3</v>
      </c>
      <c r="I24" s="250">
        <v>5</v>
      </c>
      <c r="J24" s="47">
        <f>SUM((I24/I7)*100)</f>
        <v>2.2421524663677128</v>
      </c>
      <c r="K24" s="258"/>
      <c r="L24" s="262">
        <v>0</v>
      </c>
      <c r="M24" s="51">
        <f>(L24/L7)*100</f>
        <v>0</v>
      </c>
      <c r="N24" s="258"/>
      <c r="O24" s="267">
        <v>0</v>
      </c>
      <c r="P24" s="55">
        <f>(O24/O7)*100</f>
        <v>0</v>
      </c>
      <c r="Q24" s="274"/>
      <c r="S24" s="122">
        <f t="shared" si="0"/>
        <v>23</v>
      </c>
      <c r="T24" s="130">
        <f t="shared" si="1"/>
        <v>3</v>
      </c>
    </row>
    <row r="25" spans="1:20" s="6" customFormat="1" ht="22.5" customHeight="1" x14ac:dyDescent="0.2">
      <c r="A25" s="25" t="s">
        <v>19</v>
      </c>
      <c r="B25" s="447"/>
      <c r="C25" s="237">
        <v>16</v>
      </c>
      <c r="D25" s="112">
        <f>SUM((C25/C7)*100)</f>
        <v>76.19047619047619</v>
      </c>
      <c r="E25" s="241"/>
      <c r="F25" s="424">
        <v>42</v>
      </c>
      <c r="G25" s="42">
        <f>SUM((F25/F7)*100)</f>
        <v>43.298969072164951</v>
      </c>
      <c r="H25" s="241">
        <v>2</v>
      </c>
      <c r="I25" s="248">
        <v>70</v>
      </c>
      <c r="J25" s="45">
        <f>SUM((I25/I7)*100)</f>
        <v>31.390134529147986</v>
      </c>
      <c r="K25" s="253"/>
      <c r="L25" s="260">
        <v>7</v>
      </c>
      <c r="M25" s="49">
        <f>(L25/L7)*100</f>
        <v>9.4594594594594597</v>
      </c>
      <c r="N25" s="253"/>
      <c r="O25" s="265">
        <v>1</v>
      </c>
      <c r="P25" s="53">
        <f>(O25/O7)*100</f>
        <v>4.7619047619047619</v>
      </c>
      <c r="Q25" s="269"/>
      <c r="S25" s="117">
        <f t="shared" si="0"/>
        <v>136</v>
      </c>
      <c r="T25" s="128">
        <f t="shared" si="1"/>
        <v>2</v>
      </c>
    </row>
    <row r="26" spans="1:20" s="6" customFormat="1" ht="22.5" customHeight="1" x14ac:dyDescent="0.2">
      <c r="A26" s="25" t="s">
        <v>20</v>
      </c>
      <c r="B26" s="447"/>
      <c r="C26" s="237">
        <v>1</v>
      </c>
      <c r="D26" s="112">
        <f>SUM((C26/C7)*100)</f>
        <v>4.7619047619047619</v>
      </c>
      <c r="E26" s="241"/>
      <c r="F26" s="424">
        <v>21</v>
      </c>
      <c r="G26" s="42">
        <f>SUM((F26/F7)*100)</f>
        <v>21.649484536082475</v>
      </c>
      <c r="H26" s="241">
        <v>2</v>
      </c>
      <c r="I26" s="248">
        <v>61</v>
      </c>
      <c r="J26" s="45">
        <f>SUM((I26/I7)*100)</f>
        <v>27.3542600896861</v>
      </c>
      <c r="K26" s="253"/>
      <c r="L26" s="260">
        <v>20</v>
      </c>
      <c r="M26" s="49">
        <f>(L26/L7)*100</f>
        <v>27.027027027027028</v>
      </c>
      <c r="N26" s="253"/>
      <c r="O26" s="265">
        <v>4</v>
      </c>
      <c r="P26" s="53">
        <f>(O26/O7)*100</f>
        <v>19.047619047619047</v>
      </c>
      <c r="Q26" s="269"/>
      <c r="S26" s="117">
        <f t="shared" si="0"/>
        <v>107</v>
      </c>
      <c r="T26" s="128">
        <f t="shared" si="1"/>
        <v>2</v>
      </c>
    </row>
    <row r="27" spans="1:20" s="6" customFormat="1" ht="22.5" customHeight="1" x14ac:dyDescent="0.2">
      <c r="A27" s="26" t="s">
        <v>21</v>
      </c>
      <c r="B27" s="447"/>
      <c r="C27" s="240">
        <v>0</v>
      </c>
      <c r="D27" s="112">
        <f>SUM((C27/C7)*100)</f>
        <v>0</v>
      </c>
      <c r="E27" s="244"/>
      <c r="F27" s="427">
        <v>15</v>
      </c>
      <c r="G27" s="42">
        <f>SUM((F27/F7)*100)</f>
        <v>15.463917525773196</v>
      </c>
      <c r="H27" s="244">
        <v>2</v>
      </c>
      <c r="I27" s="251">
        <v>54</v>
      </c>
      <c r="J27" s="45">
        <f>SUM((I27/I7)*100)</f>
        <v>24.215246636771301</v>
      </c>
      <c r="K27" s="256"/>
      <c r="L27" s="263">
        <v>35</v>
      </c>
      <c r="M27" s="49">
        <f>(L27/L7)*100</f>
        <v>47.297297297297298</v>
      </c>
      <c r="N27" s="256"/>
      <c r="O27" s="268">
        <v>9</v>
      </c>
      <c r="P27" s="56">
        <f>(O27/O7)*100</f>
        <v>42.857142857142854</v>
      </c>
      <c r="Q27" s="272"/>
      <c r="S27" s="117">
        <f t="shared" si="0"/>
        <v>113</v>
      </c>
      <c r="T27" s="128">
        <f t="shared" si="1"/>
        <v>2</v>
      </c>
    </row>
    <row r="28" spans="1:20" s="6" customFormat="1" ht="22.5" customHeight="1" thickBot="1" x14ac:dyDescent="0.25">
      <c r="A28" s="27" t="s">
        <v>22</v>
      </c>
      <c r="B28" s="448"/>
      <c r="C28" s="238">
        <v>0</v>
      </c>
      <c r="D28" s="113">
        <f>SUM((C28/C7)*100)</f>
        <v>0</v>
      </c>
      <c r="E28" s="245"/>
      <c r="F28" s="425">
        <v>5</v>
      </c>
      <c r="G28" s="43">
        <f>SUM((F28/F7)*100)</f>
        <v>5.1546391752577314</v>
      </c>
      <c r="H28" s="245">
        <v>2</v>
      </c>
      <c r="I28" s="249">
        <v>33</v>
      </c>
      <c r="J28" s="46">
        <f>SUM((I28/I7)*100)</f>
        <v>14.798206278026907</v>
      </c>
      <c r="K28" s="257"/>
      <c r="L28" s="261">
        <v>12</v>
      </c>
      <c r="M28" s="50">
        <f>(L28/L7)*100</f>
        <v>16.216216216216218</v>
      </c>
      <c r="N28" s="257"/>
      <c r="O28" s="266">
        <v>7</v>
      </c>
      <c r="P28" s="54">
        <f>(O28/O7)*100</f>
        <v>33.333333333333329</v>
      </c>
      <c r="Q28" s="273"/>
      <c r="S28" s="123">
        <f t="shared" si="0"/>
        <v>57</v>
      </c>
      <c r="T28" s="131">
        <f t="shared" si="1"/>
        <v>2</v>
      </c>
    </row>
    <row r="29" spans="1:20" s="421" customFormat="1" ht="39" customHeight="1" x14ac:dyDescent="0.25">
      <c r="A29" s="420"/>
      <c r="C29" s="422" t="str">
        <f>IF((SUM(C22:C23)+SUM(C24:C28))/2=C7,"","ERROR")</f>
        <v/>
      </c>
      <c r="D29" s="422"/>
      <c r="E29" s="422"/>
      <c r="F29" s="422" t="str">
        <f>IF((SUM(F22:F23)+SUM(F24:F28))/2=F7,"","ERROR")</f>
        <v/>
      </c>
      <c r="G29" s="422"/>
      <c r="H29" s="422"/>
      <c r="I29" s="422" t="str">
        <f>IF((SUM(I22:I23)+SUM(I24:I28))/2=I7,"","ERROR")</f>
        <v/>
      </c>
      <c r="J29" s="422"/>
      <c r="K29" s="422"/>
      <c r="L29" s="422" t="str">
        <f>IF((SUM(L22:L23)+SUM(L24:L28))/2=L7,"","ERROR")</f>
        <v/>
      </c>
      <c r="M29" s="422"/>
      <c r="N29" s="422"/>
      <c r="O29" s="422" t="str">
        <f>IF((SUM(O22:O23)+SUM(O24:O28))/2=O7,"","ERROR")</f>
        <v/>
      </c>
      <c r="P29" s="422"/>
      <c r="Q29" s="422"/>
      <c r="S29" s="422" t="str">
        <f>IF((SUM(S22:S23)+SUM(S24:S28))/2=S7,"","ERROR")</f>
        <v/>
      </c>
    </row>
    <row r="30" spans="1:20" s="6" customFormat="1" ht="18.75" customHeight="1" x14ac:dyDescent="0.2">
      <c r="A30" s="1"/>
      <c r="C30" s="22"/>
      <c r="D30" s="22"/>
      <c r="E30" s="22"/>
      <c r="F30" s="22"/>
      <c r="G30" s="22"/>
      <c r="H30" s="22"/>
      <c r="I30" s="22"/>
      <c r="J30" s="22"/>
      <c r="K30" s="22"/>
      <c r="L30" s="22"/>
      <c r="M30" s="22"/>
      <c r="N30" s="22"/>
      <c r="O30" s="22"/>
      <c r="P30" s="22"/>
      <c r="Q30" s="22"/>
    </row>
  </sheetData>
  <mergeCells count="54">
    <mergeCell ref="C3:Q3"/>
    <mergeCell ref="A1:F1"/>
    <mergeCell ref="G1:Q1"/>
    <mergeCell ref="C20:D20"/>
    <mergeCell ref="C16:D16"/>
    <mergeCell ref="C17:D17"/>
    <mergeCell ref="C18:D18"/>
    <mergeCell ref="C19:D19"/>
    <mergeCell ref="F20:G20"/>
    <mergeCell ref="O5:P5"/>
    <mergeCell ref="O20:P20"/>
    <mergeCell ref="O19:P19"/>
    <mergeCell ref="O18:P18"/>
    <mergeCell ref="O7:P7"/>
    <mergeCell ref="O6:P6"/>
    <mergeCell ref="L20:M20"/>
    <mergeCell ref="L7:M7"/>
    <mergeCell ref="L8:M8"/>
    <mergeCell ref="O8:P8"/>
    <mergeCell ref="I20:J20"/>
    <mergeCell ref="I19:J19"/>
    <mergeCell ref="L19:M19"/>
    <mergeCell ref="C4:Q4"/>
    <mergeCell ref="L6:M6"/>
    <mergeCell ref="F5:G5"/>
    <mergeCell ref="F19:G19"/>
    <mergeCell ref="F6:G6"/>
    <mergeCell ref="L5:M5"/>
    <mergeCell ref="I18:J18"/>
    <mergeCell ref="I17:J17"/>
    <mergeCell ref="L18:M18"/>
    <mergeCell ref="L17:M17"/>
    <mergeCell ref="L16:M16"/>
    <mergeCell ref="O17:P17"/>
    <mergeCell ref="O16:P16"/>
    <mergeCell ref="I5:J5"/>
    <mergeCell ref="I16:J16"/>
    <mergeCell ref="I7:J7"/>
    <mergeCell ref="C7:D7"/>
    <mergeCell ref="C6:D6"/>
    <mergeCell ref="C5:D5"/>
    <mergeCell ref="F7:G7"/>
    <mergeCell ref="C8:D8"/>
    <mergeCell ref="F18:G18"/>
    <mergeCell ref="F17:G17"/>
    <mergeCell ref="F8:G8"/>
    <mergeCell ref="F16:G16"/>
    <mergeCell ref="I6:J6"/>
    <mergeCell ref="I8:J8"/>
    <mergeCell ref="A3:B3"/>
    <mergeCell ref="A4:B4"/>
    <mergeCell ref="A5:B5"/>
    <mergeCell ref="B6:B23"/>
    <mergeCell ref="B24:B28"/>
  </mergeCells>
  <pageMargins left="0.7" right="0.7" top="0.75" bottom="0.75" header="0.3" footer="0.3"/>
  <pageSetup paperSize="8" scale="99" orientation="landscape" r:id="rId1"/>
  <headerFooter>
    <oddFooter>&amp;C&amp;"+,Regular"Please note any existing data in green in the template is to demonstrate the functionality of the tool</oddFooter>
  </headerFooter>
  <rowBreaks count="1" manualBreakCount="1">
    <brk id="29" max="2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sheetPr>
  <dimension ref="A1:AA93"/>
  <sheetViews>
    <sheetView view="pageBreakPreview" zoomScale="85" zoomScaleNormal="55" zoomScaleSheetLayoutView="85" workbookViewId="0">
      <selection sqref="A1:A49"/>
    </sheetView>
  </sheetViews>
  <sheetFormatPr defaultRowHeight="16.5" x14ac:dyDescent="0.3"/>
  <cols>
    <col min="1" max="1" width="7.375" style="63" customWidth="1"/>
    <col min="2" max="2" width="3.875" style="93" customWidth="1"/>
    <col min="3" max="3" width="57.125" style="141" customWidth="1"/>
    <col min="4" max="4" width="3.625" style="93" customWidth="1"/>
    <col min="5" max="5" width="57.125" style="143" customWidth="1"/>
    <col min="6" max="6" width="3.625" style="93" customWidth="1"/>
    <col min="7" max="7" width="57.125" style="148" customWidth="1"/>
    <col min="8" max="8" width="3.625" style="93" customWidth="1"/>
    <col min="9" max="9" width="57.125" style="150" customWidth="1"/>
    <col min="10" max="10" width="3.625" style="93" customWidth="1"/>
    <col min="11" max="11" width="57.125" style="138" customWidth="1"/>
    <col min="12" max="12" width="7.25" style="12" customWidth="1"/>
    <col min="13" max="13" width="65.25" style="93" customWidth="1"/>
    <col min="14" max="14" width="7.25" style="63" customWidth="1"/>
    <col min="15" max="27" width="9" style="63"/>
    <col min="28" max="16384" width="9" style="29"/>
  </cols>
  <sheetData>
    <row r="1" spans="1:13" ht="45.75" customHeight="1" thickBot="1" x14ac:dyDescent="0.35">
      <c r="A1" s="531" t="str">
        <f>'2. Current Resource'!$A$1</f>
        <v>Type Council Here</v>
      </c>
      <c r="B1" s="155"/>
      <c r="C1" s="74" t="s">
        <v>24</v>
      </c>
      <c r="D1" s="142"/>
      <c r="E1" s="71" t="s">
        <v>105</v>
      </c>
      <c r="F1" s="142"/>
      <c r="G1" s="145" t="s">
        <v>106</v>
      </c>
      <c r="H1" s="142"/>
      <c r="I1" s="72" t="s">
        <v>111</v>
      </c>
      <c r="J1" s="142"/>
      <c r="K1" s="73" t="s">
        <v>26</v>
      </c>
      <c r="L1" s="139"/>
      <c r="M1" s="153" t="s">
        <v>84</v>
      </c>
    </row>
    <row r="2" spans="1:13" ht="14.25" customHeight="1" x14ac:dyDescent="0.3">
      <c r="A2" s="532"/>
      <c r="B2" s="155"/>
      <c r="C2" s="70"/>
      <c r="E2" s="67"/>
      <c r="G2" s="146"/>
      <c r="I2" s="68"/>
      <c r="K2" s="69"/>
      <c r="M2" s="140"/>
    </row>
    <row r="3" spans="1:13" x14ac:dyDescent="0.3">
      <c r="A3" s="532"/>
      <c r="B3" s="155"/>
      <c r="C3" s="70"/>
      <c r="E3" s="67"/>
      <c r="G3" s="146"/>
      <c r="I3" s="68"/>
      <c r="K3" s="69"/>
      <c r="M3" s="140"/>
    </row>
    <row r="4" spans="1:13" x14ac:dyDescent="0.3">
      <c r="A4" s="532"/>
      <c r="B4" s="155"/>
      <c r="C4" s="70"/>
      <c r="E4" s="67"/>
      <c r="G4" s="146"/>
      <c r="I4" s="68"/>
      <c r="K4" s="69"/>
      <c r="M4" s="140"/>
    </row>
    <row r="5" spans="1:13" x14ac:dyDescent="0.3">
      <c r="A5" s="532"/>
      <c r="B5" s="155"/>
      <c r="C5" s="70"/>
      <c r="E5" s="67"/>
      <c r="G5" s="146"/>
      <c r="I5" s="68"/>
      <c r="K5" s="69"/>
      <c r="M5" s="140"/>
    </row>
    <row r="6" spans="1:13" x14ac:dyDescent="0.3">
      <c r="A6" s="532"/>
      <c r="B6" s="155"/>
      <c r="C6" s="70"/>
      <c r="E6" s="67"/>
      <c r="G6" s="146"/>
      <c r="I6" s="68"/>
      <c r="K6" s="69"/>
      <c r="M6" s="140"/>
    </row>
    <row r="7" spans="1:13" x14ac:dyDescent="0.3">
      <c r="A7" s="532"/>
      <c r="B7" s="155"/>
      <c r="C7" s="70"/>
      <c r="E7" s="67"/>
      <c r="G7" s="146"/>
      <c r="I7" s="68"/>
      <c r="K7" s="69"/>
      <c r="M7" s="140"/>
    </row>
    <row r="8" spans="1:13" x14ac:dyDescent="0.3">
      <c r="A8" s="532"/>
      <c r="B8" s="155"/>
      <c r="C8" s="70"/>
      <c r="E8" s="67"/>
      <c r="G8" s="146"/>
      <c r="I8" s="68"/>
      <c r="K8" s="69"/>
      <c r="M8" s="140"/>
    </row>
    <row r="9" spans="1:13" x14ac:dyDescent="0.3">
      <c r="A9" s="532"/>
      <c r="B9" s="155"/>
      <c r="C9" s="70"/>
      <c r="E9" s="67"/>
      <c r="G9" s="146"/>
      <c r="I9" s="68"/>
      <c r="K9" s="69"/>
      <c r="M9" s="140"/>
    </row>
    <row r="10" spans="1:13" x14ac:dyDescent="0.3">
      <c r="A10" s="532"/>
      <c r="B10" s="155"/>
      <c r="C10" s="70"/>
      <c r="E10" s="67"/>
      <c r="G10" s="146"/>
      <c r="I10" s="68"/>
      <c r="K10" s="69"/>
      <c r="M10" s="140"/>
    </row>
    <row r="11" spans="1:13" x14ac:dyDescent="0.3">
      <c r="A11" s="532"/>
      <c r="B11" s="155"/>
      <c r="C11" s="70"/>
      <c r="E11" s="67"/>
      <c r="G11" s="146"/>
      <c r="I11" s="68"/>
      <c r="K11" s="69"/>
      <c r="M11" s="140"/>
    </row>
    <row r="12" spans="1:13" x14ac:dyDescent="0.3">
      <c r="A12" s="532"/>
      <c r="B12" s="155"/>
      <c r="C12" s="70"/>
      <c r="E12" s="67"/>
      <c r="G12" s="146"/>
      <c r="I12" s="68"/>
      <c r="K12" s="69"/>
      <c r="M12" s="140"/>
    </row>
    <row r="13" spans="1:13" x14ac:dyDescent="0.3">
      <c r="A13" s="532"/>
      <c r="B13" s="155"/>
      <c r="C13" s="70"/>
      <c r="E13" s="67"/>
      <c r="G13" s="146"/>
      <c r="I13" s="68"/>
      <c r="K13" s="69"/>
      <c r="M13" s="140"/>
    </row>
    <row r="14" spans="1:13" x14ac:dyDescent="0.3">
      <c r="A14" s="532"/>
      <c r="B14" s="155"/>
      <c r="C14" s="70"/>
      <c r="E14" s="67"/>
      <c r="G14" s="146"/>
      <c r="I14" s="68"/>
      <c r="K14" s="69"/>
      <c r="M14" s="140"/>
    </row>
    <row r="15" spans="1:13" x14ac:dyDescent="0.3">
      <c r="A15" s="532"/>
      <c r="B15" s="155"/>
      <c r="C15" s="70"/>
      <c r="E15" s="67"/>
      <c r="G15" s="146"/>
      <c r="I15" s="68"/>
      <c r="K15" s="69"/>
      <c r="M15" s="140"/>
    </row>
    <row r="16" spans="1:13" x14ac:dyDescent="0.3">
      <c r="A16" s="532"/>
      <c r="B16" s="155"/>
      <c r="C16" s="70"/>
      <c r="E16" s="67"/>
      <c r="G16" s="146"/>
      <c r="I16" s="68"/>
      <c r="K16" s="69"/>
      <c r="M16" s="140"/>
    </row>
    <row r="17" spans="1:13" x14ac:dyDescent="0.3">
      <c r="A17" s="532"/>
      <c r="B17" s="155"/>
      <c r="C17" s="70"/>
      <c r="E17" s="67"/>
      <c r="G17" s="146"/>
      <c r="I17" s="68"/>
      <c r="K17" s="69"/>
      <c r="M17" s="140"/>
    </row>
    <row r="18" spans="1:13" x14ac:dyDescent="0.3">
      <c r="A18" s="532"/>
      <c r="B18" s="155"/>
      <c r="C18" s="70"/>
      <c r="E18" s="67"/>
      <c r="G18" s="146"/>
      <c r="I18" s="68"/>
      <c r="K18" s="69"/>
      <c r="M18" s="140"/>
    </row>
    <row r="19" spans="1:13" x14ac:dyDescent="0.3">
      <c r="A19" s="532"/>
      <c r="B19" s="155"/>
      <c r="C19" s="70"/>
      <c r="E19" s="67"/>
      <c r="G19" s="146"/>
      <c r="I19" s="68"/>
      <c r="K19" s="69"/>
      <c r="M19" s="140"/>
    </row>
    <row r="20" spans="1:13" x14ac:dyDescent="0.3">
      <c r="A20" s="532"/>
      <c r="B20" s="155"/>
      <c r="C20" s="70"/>
      <c r="E20" s="67"/>
      <c r="G20" s="146"/>
      <c r="I20" s="68"/>
      <c r="K20" s="69"/>
      <c r="M20" s="140"/>
    </row>
    <row r="21" spans="1:13" x14ac:dyDescent="0.3">
      <c r="A21" s="532"/>
      <c r="B21" s="155"/>
      <c r="C21" s="70"/>
      <c r="E21" s="67"/>
      <c r="G21" s="146"/>
      <c r="I21" s="68"/>
      <c r="K21" s="69"/>
      <c r="M21" s="140"/>
    </row>
    <row r="22" spans="1:13" x14ac:dyDescent="0.3">
      <c r="A22" s="532"/>
      <c r="B22" s="155"/>
      <c r="C22" s="70"/>
      <c r="E22" s="67"/>
      <c r="G22" s="146"/>
      <c r="I22" s="68"/>
      <c r="K22" s="69"/>
      <c r="M22" s="140"/>
    </row>
    <row r="23" spans="1:13" x14ac:dyDescent="0.3">
      <c r="A23" s="532"/>
      <c r="B23" s="155"/>
      <c r="C23" s="70"/>
      <c r="E23" s="67"/>
      <c r="G23" s="146"/>
      <c r="I23" s="68"/>
      <c r="K23" s="69"/>
      <c r="M23" s="140"/>
    </row>
    <row r="24" spans="1:13" x14ac:dyDescent="0.3">
      <c r="A24" s="532"/>
      <c r="B24" s="155"/>
      <c r="C24" s="70"/>
      <c r="E24" s="67"/>
      <c r="G24" s="146"/>
      <c r="I24" s="68"/>
      <c r="K24" s="69"/>
      <c r="M24" s="140"/>
    </row>
    <row r="25" spans="1:13" x14ac:dyDescent="0.3">
      <c r="A25" s="532"/>
      <c r="B25" s="155"/>
      <c r="C25" s="70"/>
      <c r="E25" s="67"/>
      <c r="G25" s="146"/>
      <c r="I25" s="68"/>
      <c r="K25" s="69"/>
      <c r="M25" s="140"/>
    </row>
    <row r="26" spans="1:13" x14ac:dyDescent="0.3">
      <c r="A26" s="532"/>
      <c r="B26" s="155"/>
      <c r="C26" s="70"/>
      <c r="E26" s="67"/>
      <c r="G26" s="146"/>
      <c r="I26" s="68"/>
      <c r="K26" s="69"/>
      <c r="M26" s="140"/>
    </row>
    <row r="27" spans="1:13" x14ac:dyDescent="0.3">
      <c r="A27" s="532"/>
      <c r="B27" s="155"/>
      <c r="C27" s="70"/>
      <c r="E27" s="67"/>
      <c r="G27" s="146"/>
      <c r="I27" s="68"/>
      <c r="K27" s="69"/>
      <c r="M27" s="140"/>
    </row>
    <row r="28" spans="1:13" x14ac:dyDescent="0.3">
      <c r="A28" s="532"/>
      <c r="B28" s="155"/>
      <c r="C28" s="70"/>
      <c r="E28" s="67"/>
      <c r="G28" s="146"/>
      <c r="I28" s="68"/>
      <c r="K28" s="69"/>
      <c r="M28" s="140"/>
    </row>
    <row r="29" spans="1:13" x14ac:dyDescent="0.3">
      <c r="A29" s="532"/>
      <c r="B29" s="155"/>
      <c r="C29" s="70"/>
      <c r="E29" s="67"/>
      <c r="G29" s="146"/>
      <c r="I29" s="68"/>
      <c r="K29" s="69"/>
      <c r="M29" s="140"/>
    </row>
    <row r="30" spans="1:13" x14ac:dyDescent="0.3">
      <c r="A30" s="532"/>
      <c r="B30" s="155"/>
      <c r="C30" s="70"/>
      <c r="E30" s="67"/>
      <c r="G30" s="146"/>
      <c r="I30" s="68"/>
      <c r="K30" s="69"/>
      <c r="M30" s="140"/>
    </row>
    <row r="31" spans="1:13" x14ac:dyDescent="0.3">
      <c r="A31" s="532"/>
      <c r="B31" s="155"/>
      <c r="C31" s="70"/>
      <c r="E31" s="67"/>
      <c r="G31" s="146"/>
      <c r="I31" s="68"/>
      <c r="K31" s="69"/>
      <c r="M31" s="140"/>
    </row>
    <row r="32" spans="1:13" x14ac:dyDescent="0.3">
      <c r="A32" s="532"/>
      <c r="B32" s="155"/>
      <c r="C32" s="70"/>
      <c r="E32" s="67"/>
      <c r="G32" s="146"/>
      <c r="I32" s="68"/>
      <c r="K32" s="69"/>
      <c r="M32" s="140"/>
    </row>
    <row r="33" spans="1:13" x14ac:dyDescent="0.3">
      <c r="A33" s="532"/>
      <c r="B33" s="155"/>
      <c r="C33" s="70"/>
      <c r="E33" s="67"/>
      <c r="G33" s="146"/>
      <c r="I33" s="68"/>
      <c r="K33" s="69"/>
      <c r="M33" s="140"/>
    </row>
    <row r="34" spans="1:13" x14ac:dyDescent="0.3">
      <c r="A34" s="532"/>
      <c r="B34" s="155"/>
      <c r="C34" s="70"/>
      <c r="E34" s="67"/>
      <c r="G34" s="146"/>
      <c r="I34" s="68"/>
      <c r="K34" s="69"/>
      <c r="M34" s="140"/>
    </row>
    <row r="35" spans="1:13" x14ac:dyDescent="0.3">
      <c r="A35" s="532"/>
      <c r="B35" s="155"/>
      <c r="C35" s="70"/>
      <c r="E35" s="67"/>
      <c r="G35" s="146"/>
      <c r="I35" s="68"/>
      <c r="K35" s="69"/>
      <c r="M35" s="140"/>
    </row>
    <row r="36" spans="1:13" x14ac:dyDescent="0.3">
      <c r="A36" s="532"/>
      <c r="B36" s="155"/>
      <c r="C36" s="70"/>
      <c r="E36" s="67"/>
      <c r="G36" s="146"/>
      <c r="I36" s="68"/>
      <c r="K36" s="69"/>
      <c r="M36" s="140"/>
    </row>
    <row r="37" spans="1:13" x14ac:dyDescent="0.3">
      <c r="A37" s="532"/>
      <c r="B37" s="155"/>
      <c r="C37" s="70"/>
      <c r="E37" s="67"/>
      <c r="G37" s="146"/>
      <c r="I37" s="68"/>
      <c r="K37" s="69"/>
      <c r="M37" s="140"/>
    </row>
    <row r="38" spans="1:13" x14ac:dyDescent="0.3">
      <c r="A38" s="532"/>
      <c r="B38" s="155"/>
      <c r="C38" s="70"/>
      <c r="E38" s="67"/>
      <c r="G38" s="146"/>
      <c r="I38" s="68"/>
      <c r="K38" s="69"/>
      <c r="M38" s="140"/>
    </row>
    <row r="39" spans="1:13" x14ac:dyDescent="0.3">
      <c r="A39" s="532"/>
      <c r="B39" s="155"/>
      <c r="C39" s="70"/>
      <c r="E39" s="67"/>
      <c r="G39" s="146"/>
      <c r="I39" s="68"/>
      <c r="K39" s="69"/>
      <c r="M39" s="140"/>
    </row>
    <row r="40" spans="1:13" x14ac:dyDescent="0.3">
      <c r="A40" s="532"/>
      <c r="B40" s="155"/>
      <c r="C40" s="70"/>
      <c r="E40" s="67"/>
      <c r="G40" s="146"/>
      <c r="I40" s="68"/>
      <c r="K40" s="69"/>
      <c r="M40" s="140"/>
    </row>
    <row r="41" spans="1:13" x14ac:dyDescent="0.3">
      <c r="A41" s="532"/>
      <c r="B41" s="155"/>
      <c r="C41" s="70"/>
      <c r="E41" s="67"/>
      <c r="G41" s="146"/>
      <c r="I41" s="68"/>
      <c r="K41" s="69"/>
      <c r="M41" s="140"/>
    </row>
    <row r="42" spans="1:13" x14ac:dyDescent="0.3">
      <c r="A42" s="532"/>
      <c r="B42" s="155"/>
      <c r="C42" s="70"/>
      <c r="E42" s="67"/>
      <c r="G42" s="146"/>
      <c r="I42" s="68"/>
      <c r="K42" s="69"/>
      <c r="M42" s="140"/>
    </row>
    <row r="43" spans="1:13" x14ac:dyDescent="0.3">
      <c r="A43" s="532"/>
      <c r="B43" s="155"/>
      <c r="C43" s="70"/>
      <c r="E43" s="67"/>
      <c r="G43" s="146"/>
      <c r="I43" s="68"/>
      <c r="K43" s="69"/>
      <c r="M43" s="140"/>
    </row>
    <row r="44" spans="1:13" x14ac:dyDescent="0.3">
      <c r="A44" s="532"/>
      <c r="B44" s="155"/>
      <c r="C44" s="70"/>
      <c r="E44" s="67"/>
      <c r="G44" s="146"/>
      <c r="I44" s="68"/>
      <c r="K44" s="69"/>
      <c r="M44" s="140"/>
    </row>
    <row r="45" spans="1:13" x14ac:dyDescent="0.3">
      <c r="A45" s="532"/>
      <c r="B45" s="155"/>
      <c r="C45" s="70"/>
      <c r="E45" s="67"/>
      <c r="G45" s="146"/>
      <c r="I45" s="68"/>
      <c r="K45" s="69"/>
      <c r="M45" s="140"/>
    </row>
    <row r="46" spans="1:13" x14ac:dyDescent="0.3">
      <c r="A46" s="532"/>
      <c r="B46" s="155"/>
      <c r="C46" s="70"/>
      <c r="E46" s="67"/>
      <c r="G46" s="146"/>
      <c r="I46" s="68"/>
      <c r="K46" s="69"/>
      <c r="M46" s="140"/>
    </row>
    <row r="47" spans="1:13" x14ac:dyDescent="0.3">
      <c r="A47" s="532"/>
      <c r="B47" s="155"/>
      <c r="C47" s="70"/>
      <c r="E47" s="67"/>
      <c r="G47" s="146"/>
      <c r="I47" s="68"/>
      <c r="K47" s="69"/>
      <c r="M47" s="140"/>
    </row>
    <row r="48" spans="1:13" x14ac:dyDescent="0.3">
      <c r="A48" s="532"/>
      <c r="B48" s="155"/>
      <c r="C48" s="70"/>
      <c r="E48" s="67"/>
      <c r="G48" s="146"/>
      <c r="I48" s="68"/>
      <c r="K48" s="69"/>
      <c r="M48" s="140"/>
    </row>
    <row r="49" spans="1:13" ht="17.25" thickBot="1" x14ac:dyDescent="0.35">
      <c r="A49" s="533"/>
      <c r="B49" s="155"/>
      <c r="C49" s="108"/>
      <c r="E49" s="144"/>
      <c r="G49" s="147"/>
      <c r="I49" s="149"/>
      <c r="K49" s="151"/>
      <c r="M49" s="152"/>
    </row>
    <row r="93" spans="3:3" ht="17.25" thickBot="1" x14ac:dyDescent="0.35">
      <c r="C93" s="154"/>
    </row>
  </sheetData>
  <mergeCells count="1">
    <mergeCell ref="A1:A49"/>
  </mergeCells>
  <pageMargins left="0.7" right="0.7" top="0.75" bottom="0.75" header="0.3" footer="0.3"/>
  <pageSetup paperSize="8" orientation="landscape" r:id="rId1"/>
  <colBreaks count="1" manualBreakCount="1">
    <brk id="7" max="48"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sheetPr>
  <dimension ref="A1:L32"/>
  <sheetViews>
    <sheetView view="pageBreakPreview" topLeftCell="B1" zoomScale="60" zoomScaleNormal="70" workbookViewId="0">
      <selection activeCell="B3" sqref="B3:K3"/>
    </sheetView>
  </sheetViews>
  <sheetFormatPr defaultRowHeight="24.75" customHeight="1" x14ac:dyDescent="0.2"/>
  <cols>
    <col min="1" max="1" width="5" style="30" customWidth="1"/>
    <col min="2" max="2" width="36.5" style="30" customWidth="1"/>
    <col min="3" max="3" width="4.625" style="33" customWidth="1"/>
    <col min="4" max="4" width="36.5" style="30" customWidth="1"/>
    <col min="5" max="5" width="4.625" style="33" customWidth="1"/>
    <col min="6" max="6" width="36.5" style="30" customWidth="1"/>
    <col min="7" max="7" width="4.625" style="33" customWidth="1"/>
    <col min="8" max="8" width="36.5" style="30" customWidth="1"/>
    <col min="9" max="9" width="4.625" style="33" customWidth="1"/>
    <col min="10" max="10" width="36.5" style="30" customWidth="1"/>
    <col min="11" max="11" width="4.625" style="33" customWidth="1"/>
    <col min="12" max="16384" width="9" style="30"/>
  </cols>
  <sheetData>
    <row r="1" spans="1:11" ht="34.5" customHeight="1" thickBot="1" x14ac:dyDescent="0.25">
      <c r="B1" s="548" t="str">
        <f>'2. Current Resource'!$A$1</f>
        <v>Type Council Here</v>
      </c>
      <c r="C1" s="549"/>
      <c r="D1" s="550"/>
    </row>
    <row r="2" spans="1:11" ht="10.5" customHeight="1" thickBot="1" x14ac:dyDescent="0.25"/>
    <row r="3" spans="1:11" ht="45" customHeight="1" thickBot="1" x14ac:dyDescent="0.25">
      <c r="A3" s="546"/>
      <c r="B3" s="543" t="s">
        <v>131</v>
      </c>
      <c r="C3" s="544"/>
      <c r="D3" s="544"/>
      <c r="E3" s="544"/>
      <c r="F3" s="544"/>
      <c r="G3" s="544"/>
      <c r="H3" s="544"/>
      <c r="I3" s="544"/>
      <c r="J3" s="544"/>
      <c r="K3" s="545"/>
    </row>
    <row r="4" spans="1:11" s="31" customFormat="1" ht="54" customHeight="1" thickBot="1" x14ac:dyDescent="0.35">
      <c r="A4" s="547"/>
      <c r="B4" s="163" t="s">
        <v>37</v>
      </c>
      <c r="C4" s="380" t="s">
        <v>23</v>
      </c>
      <c r="D4" s="164" t="s">
        <v>112</v>
      </c>
      <c r="E4" s="380" t="s">
        <v>23</v>
      </c>
      <c r="F4" s="165" t="s">
        <v>113</v>
      </c>
      <c r="G4" s="380" t="s">
        <v>23</v>
      </c>
      <c r="H4" s="166" t="s">
        <v>25</v>
      </c>
      <c r="I4" s="380" t="s">
        <v>23</v>
      </c>
      <c r="J4" s="167" t="s">
        <v>26</v>
      </c>
      <c r="K4" s="380" t="s">
        <v>23</v>
      </c>
    </row>
    <row r="5" spans="1:11" ht="24.75" customHeight="1" x14ac:dyDescent="0.2">
      <c r="A5" s="132">
        <v>1</v>
      </c>
      <c r="B5" s="275" t="s">
        <v>64</v>
      </c>
      <c r="C5" s="276"/>
      <c r="D5" s="277" t="s">
        <v>38</v>
      </c>
      <c r="E5" s="278">
        <v>3</v>
      </c>
      <c r="F5" s="279" t="s">
        <v>64</v>
      </c>
      <c r="G5" s="278"/>
      <c r="H5" s="280" t="s">
        <v>64</v>
      </c>
      <c r="I5" s="278"/>
      <c r="J5" s="280" t="s">
        <v>64</v>
      </c>
      <c r="K5" s="281"/>
    </row>
    <row r="6" spans="1:11" ht="24.75" customHeight="1" x14ac:dyDescent="0.2">
      <c r="A6" s="133">
        <v>2</v>
      </c>
      <c r="B6" s="275" t="s">
        <v>64</v>
      </c>
      <c r="C6" s="276"/>
      <c r="D6" s="277" t="s">
        <v>39</v>
      </c>
      <c r="E6" s="278">
        <v>2</v>
      </c>
      <c r="F6" s="279" t="s">
        <v>64</v>
      </c>
      <c r="G6" s="278"/>
      <c r="H6" s="280" t="s">
        <v>64</v>
      </c>
      <c r="I6" s="278"/>
      <c r="J6" s="280" t="s">
        <v>64</v>
      </c>
      <c r="K6" s="281"/>
    </row>
    <row r="7" spans="1:11" ht="24.75" customHeight="1" x14ac:dyDescent="0.2">
      <c r="A7" s="133">
        <v>3</v>
      </c>
      <c r="B7" s="275" t="s">
        <v>64</v>
      </c>
      <c r="C7" s="276"/>
      <c r="D7" s="277" t="s">
        <v>42</v>
      </c>
      <c r="E7" s="278">
        <v>1</v>
      </c>
      <c r="F7" s="279" t="s">
        <v>64</v>
      </c>
      <c r="G7" s="278"/>
      <c r="H7" s="280" t="s">
        <v>64</v>
      </c>
      <c r="I7" s="278"/>
      <c r="J7" s="280" t="s">
        <v>64</v>
      </c>
      <c r="K7" s="281"/>
    </row>
    <row r="8" spans="1:11" ht="24.75" customHeight="1" x14ac:dyDescent="0.2">
      <c r="A8" s="133">
        <v>4</v>
      </c>
      <c r="B8" s="275" t="s">
        <v>64</v>
      </c>
      <c r="C8" s="276"/>
      <c r="D8" s="282" t="s">
        <v>40</v>
      </c>
      <c r="E8" s="278">
        <v>3</v>
      </c>
      <c r="F8" s="279" t="s">
        <v>64</v>
      </c>
      <c r="G8" s="278"/>
      <c r="H8" s="280" t="s">
        <v>64</v>
      </c>
      <c r="I8" s="278"/>
      <c r="J8" s="280" t="s">
        <v>64</v>
      </c>
      <c r="K8" s="281"/>
    </row>
    <row r="9" spans="1:11" ht="24.75" customHeight="1" thickBot="1" x14ac:dyDescent="0.35">
      <c r="A9" s="134">
        <v>5</v>
      </c>
      <c r="B9" s="283" t="s">
        <v>64</v>
      </c>
      <c r="C9" s="284"/>
      <c r="D9" s="285" t="s">
        <v>41</v>
      </c>
      <c r="E9" s="286">
        <v>2</v>
      </c>
      <c r="F9" s="287" t="s">
        <v>64</v>
      </c>
      <c r="G9" s="288"/>
      <c r="H9" s="289" t="s">
        <v>64</v>
      </c>
      <c r="I9" s="286"/>
      <c r="J9" s="289" t="s">
        <v>64</v>
      </c>
      <c r="K9" s="290"/>
    </row>
    <row r="20" spans="1:12" ht="24.75" customHeight="1" thickBot="1" x14ac:dyDescent="0.25"/>
    <row r="21" spans="1:12" ht="47.25" customHeight="1" thickBot="1" x14ac:dyDescent="0.25">
      <c r="A21" s="543" t="s">
        <v>78</v>
      </c>
      <c r="B21" s="544"/>
      <c r="C21" s="544"/>
      <c r="D21" s="544"/>
      <c r="E21" s="544"/>
      <c r="F21" s="544"/>
      <c r="G21" s="544"/>
      <c r="H21" s="544"/>
      <c r="I21" s="544"/>
      <c r="J21" s="544"/>
      <c r="K21" s="545"/>
      <c r="L21" s="105"/>
    </row>
    <row r="22" spans="1:12" ht="24.75" customHeight="1" x14ac:dyDescent="0.2">
      <c r="A22" s="534" t="s">
        <v>79</v>
      </c>
      <c r="B22" s="535"/>
      <c r="C22" s="535"/>
      <c r="D22" s="535"/>
      <c r="E22" s="535"/>
      <c r="F22" s="535"/>
      <c r="G22" s="535"/>
      <c r="H22" s="535"/>
      <c r="I22" s="535"/>
      <c r="J22" s="535"/>
      <c r="K22" s="536"/>
      <c r="L22" s="105"/>
    </row>
    <row r="23" spans="1:12" ht="24.75" customHeight="1" x14ac:dyDescent="0.2">
      <c r="A23" s="537"/>
      <c r="B23" s="538"/>
      <c r="C23" s="538"/>
      <c r="D23" s="538"/>
      <c r="E23" s="538"/>
      <c r="F23" s="538"/>
      <c r="G23" s="538"/>
      <c r="H23" s="538"/>
      <c r="I23" s="538"/>
      <c r="J23" s="538"/>
      <c r="K23" s="539"/>
      <c r="L23" s="105"/>
    </row>
    <row r="24" spans="1:12" ht="24.75" customHeight="1" x14ac:dyDescent="0.2">
      <c r="A24" s="537"/>
      <c r="B24" s="538"/>
      <c r="C24" s="538"/>
      <c r="D24" s="538"/>
      <c r="E24" s="538"/>
      <c r="F24" s="538"/>
      <c r="G24" s="538"/>
      <c r="H24" s="538"/>
      <c r="I24" s="538"/>
      <c r="J24" s="538"/>
      <c r="K24" s="539"/>
      <c r="L24" s="105"/>
    </row>
    <row r="25" spans="1:12" ht="24.75" customHeight="1" x14ac:dyDescent="0.2">
      <c r="A25" s="537"/>
      <c r="B25" s="538"/>
      <c r="C25" s="538"/>
      <c r="D25" s="538"/>
      <c r="E25" s="538"/>
      <c r="F25" s="538"/>
      <c r="G25" s="538"/>
      <c r="H25" s="538"/>
      <c r="I25" s="538"/>
      <c r="J25" s="538"/>
      <c r="K25" s="539"/>
      <c r="L25" s="105"/>
    </row>
    <row r="26" spans="1:12" ht="24.75" customHeight="1" x14ac:dyDescent="0.2">
      <c r="A26" s="537"/>
      <c r="B26" s="538"/>
      <c r="C26" s="538"/>
      <c r="D26" s="538"/>
      <c r="E26" s="538"/>
      <c r="F26" s="538"/>
      <c r="G26" s="538"/>
      <c r="H26" s="538"/>
      <c r="I26" s="538"/>
      <c r="J26" s="538"/>
      <c r="K26" s="539"/>
      <c r="L26" s="105"/>
    </row>
    <row r="27" spans="1:12" ht="24.75" customHeight="1" x14ac:dyDescent="0.2">
      <c r="A27" s="537"/>
      <c r="B27" s="538"/>
      <c r="C27" s="538"/>
      <c r="D27" s="538"/>
      <c r="E27" s="538"/>
      <c r="F27" s="538"/>
      <c r="G27" s="538"/>
      <c r="H27" s="538"/>
      <c r="I27" s="538"/>
      <c r="J27" s="538"/>
      <c r="K27" s="539"/>
      <c r="L27" s="105"/>
    </row>
    <row r="28" spans="1:12" ht="24.75" customHeight="1" x14ac:dyDescent="0.2">
      <c r="A28" s="537"/>
      <c r="B28" s="538"/>
      <c r="C28" s="538"/>
      <c r="D28" s="538"/>
      <c r="E28" s="538"/>
      <c r="F28" s="538"/>
      <c r="G28" s="538"/>
      <c r="H28" s="538"/>
      <c r="I28" s="538"/>
      <c r="J28" s="538"/>
      <c r="K28" s="539"/>
      <c r="L28" s="105"/>
    </row>
    <row r="29" spans="1:12" ht="24.75" customHeight="1" thickBot="1" x14ac:dyDescent="0.25">
      <c r="A29" s="540"/>
      <c r="B29" s="541"/>
      <c r="C29" s="541"/>
      <c r="D29" s="541"/>
      <c r="E29" s="541"/>
      <c r="F29" s="541"/>
      <c r="G29" s="541"/>
      <c r="H29" s="541"/>
      <c r="I29" s="541"/>
      <c r="J29" s="541"/>
      <c r="K29" s="542"/>
      <c r="L29" s="105"/>
    </row>
    <row r="30" spans="1:12" ht="24.75" customHeight="1" x14ac:dyDescent="0.2">
      <c r="A30" s="135"/>
      <c r="B30" s="135"/>
      <c r="C30" s="135"/>
      <c r="D30" s="135"/>
      <c r="E30" s="135"/>
      <c r="F30" s="135"/>
      <c r="G30" s="135"/>
      <c r="H30" s="135"/>
      <c r="I30" s="135"/>
      <c r="J30" s="135"/>
      <c r="K30" s="136"/>
      <c r="L30" s="105"/>
    </row>
    <row r="31" spans="1:12" s="137" customFormat="1" ht="24.75" customHeight="1" x14ac:dyDescent="0.2">
      <c r="B31" s="135"/>
      <c r="C31" s="135"/>
      <c r="D31" s="135"/>
      <c r="E31" s="135"/>
      <c r="F31" s="135"/>
      <c r="G31" s="135"/>
      <c r="H31" s="135"/>
      <c r="I31" s="135"/>
      <c r="J31" s="135"/>
      <c r="K31" s="135"/>
      <c r="L31" s="105"/>
    </row>
    <row r="32" spans="1:12" ht="24.75" customHeight="1" x14ac:dyDescent="0.2">
      <c r="H32" s="105"/>
      <c r="I32" s="106"/>
      <c r="J32" s="105"/>
      <c r="K32" s="106"/>
      <c r="L32" s="105"/>
    </row>
  </sheetData>
  <mergeCells count="5">
    <mergeCell ref="A22:K29"/>
    <mergeCell ref="B3:K3"/>
    <mergeCell ref="A3:A4"/>
    <mergeCell ref="B1:D1"/>
    <mergeCell ref="A21:K21"/>
  </mergeCells>
  <pageMargins left="0.25" right="0.25" top="0.75" bottom="0.75" header="0.3" footer="0.3"/>
  <pageSetup paperSize="8" scale="96"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5"/>
  </sheetPr>
  <dimension ref="A1:L61"/>
  <sheetViews>
    <sheetView view="pageBreakPreview" zoomScale="60" zoomScaleNormal="55" workbookViewId="0">
      <selection activeCell="K13" sqref="K13"/>
    </sheetView>
  </sheetViews>
  <sheetFormatPr defaultRowHeight="16.5" x14ac:dyDescent="0.3"/>
  <cols>
    <col min="1" max="1" width="13.625" customWidth="1"/>
    <col min="2" max="2" width="68.5" customWidth="1"/>
    <col min="3" max="3" width="11.5" customWidth="1"/>
    <col min="4" max="6" width="11.5" style="21" customWidth="1"/>
    <col min="7" max="7" width="11.5" customWidth="1"/>
    <col min="8" max="9" width="11.5" style="21" customWidth="1"/>
    <col min="10" max="10" width="11.5" customWidth="1"/>
    <col min="11" max="11" width="11.5" style="21" customWidth="1"/>
    <col min="12" max="12" width="4" style="12" customWidth="1"/>
  </cols>
  <sheetData>
    <row r="1" spans="1:12" ht="39" customHeight="1" thickBot="1" x14ac:dyDescent="0.35">
      <c r="A1" s="597" t="str">
        <f>'2. Current Resource'!$A$1</f>
        <v>Type Council Here</v>
      </c>
      <c r="B1" s="598"/>
      <c r="C1" s="594" t="s">
        <v>132</v>
      </c>
      <c r="D1" s="595"/>
      <c r="E1" s="595"/>
      <c r="F1" s="595"/>
      <c r="G1" s="595"/>
      <c r="H1" s="595"/>
      <c r="I1" s="595"/>
      <c r="J1" s="595"/>
      <c r="K1" s="596"/>
      <c r="L1" s="15"/>
    </row>
    <row r="2" spans="1:12" s="13" customFormat="1" ht="12.75" customHeight="1" thickBot="1" x14ac:dyDescent="0.35">
      <c r="A2" s="34"/>
      <c r="B2" s="34"/>
      <c r="C2" s="34"/>
      <c r="D2" s="34"/>
      <c r="E2" s="34"/>
      <c r="F2" s="34"/>
      <c r="G2" s="34"/>
      <c r="H2" s="34"/>
      <c r="I2" s="34"/>
      <c r="J2" s="34"/>
      <c r="K2" s="34"/>
      <c r="L2" s="14"/>
    </row>
    <row r="3" spans="1:12" ht="35.25" customHeight="1" x14ac:dyDescent="0.3">
      <c r="A3" s="35"/>
      <c r="B3" s="35"/>
      <c r="C3" s="586" t="s">
        <v>44</v>
      </c>
      <c r="D3" s="587"/>
      <c r="E3" s="587"/>
      <c r="F3" s="587"/>
      <c r="G3" s="587"/>
      <c r="H3" s="587"/>
      <c r="I3" s="587"/>
      <c r="J3" s="587"/>
      <c r="K3" s="588"/>
      <c r="L3" s="19"/>
    </row>
    <row r="4" spans="1:12" ht="30.75" customHeight="1" thickBot="1" x14ac:dyDescent="0.35">
      <c r="A4" s="3"/>
      <c r="B4" s="35"/>
      <c r="C4" s="589" t="s">
        <v>45</v>
      </c>
      <c r="D4" s="590"/>
      <c r="E4" s="591"/>
      <c r="F4" s="592" t="s">
        <v>46</v>
      </c>
      <c r="G4" s="590"/>
      <c r="H4" s="591"/>
      <c r="I4" s="592" t="s">
        <v>47</v>
      </c>
      <c r="J4" s="590"/>
      <c r="K4" s="593"/>
      <c r="L4" s="20"/>
    </row>
    <row r="5" spans="1:12" ht="27" customHeight="1" thickBot="1" x14ac:dyDescent="0.35">
      <c r="B5" s="65" t="s">
        <v>51</v>
      </c>
      <c r="C5" s="36" t="s">
        <v>48</v>
      </c>
      <c r="D5" s="32" t="s">
        <v>49</v>
      </c>
      <c r="E5" s="38" t="s">
        <v>50</v>
      </c>
      <c r="F5" s="37" t="s">
        <v>48</v>
      </c>
      <c r="G5" s="32" t="s">
        <v>49</v>
      </c>
      <c r="H5" s="38" t="s">
        <v>50</v>
      </c>
      <c r="I5" s="37" t="s">
        <v>48</v>
      </c>
      <c r="J5" s="32" t="s">
        <v>49</v>
      </c>
      <c r="K5" s="39" t="s">
        <v>50</v>
      </c>
      <c r="L5" s="16"/>
    </row>
    <row r="6" spans="1:12" ht="16.5" customHeight="1" x14ac:dyDescent="0.3">
      <c r="A6" s="551" t="s">
        <v>37</v>
      </c>
      <c r="B6" s="291" t="s">
        <v>64</v>
      </c>
      <c r="C6" s="292"/>
      <c r="D6" s="293"/>
      <c r="E6" s="294"/>
      <c r="F6" s="293"/>
      <c r="G6" s="293"/>
      <c r="H6" s="294"/>
      <c r="I6" s="293"/>
      <c r="J6" s="293"/>
      <c r="K6" s="295"/>
      <c r="L6" s="16"/>
    </row>
    <row r="7" spans="1:12" ht="16.5" customHeight="1" x14ac:dyDescent="0.3">
      <c r="A7" s="552"/>
      <c r="B7" s="291" t="s">
        <v>64</v>
      </c>
      <c r="C7" s="292"/>
      <c r="D7" s="296"/>
      <c r="E7" s="294"/>
      <c r="F7" s="293"/>
      <c r="G7" s="293"/>
      <c r="H7" s="294"/>
      <c r="I7" s="293"/>
      <c r="J7" s="293"/>
      <c r="K7" s="295"/>
      <c r="L7" s="16"/>
    </row>
    <row r="8" spans="1:12" ht="16.5" customHeight="1" x14ac:dyDescent="0.3">
      <c r="A8" s="552"/>
      <c r="B8" s="291" t="s">
        <v>64</v>
      </c>
      <c r="C8" s="292"/>
      <c r="D8" s="293"/>
      <c r="E8" s="294"/>
      <c r="F8" s="293"/>
      <c r="G8" s="293"/>
      <c r="H8" s="294"/>
      <c r="I8" s="293"/>
      <c r="J8" s="293"/>
      <c r="K8" s="295"/>
      <c r="L8" s="16"/>
    </row>
    <row r="9" spans="1:12" ht="16.5" customHeight="1" x14ac:dyDescent="0.3">
      <c r="A9" s="552"/>
      <c r="B9" s="291" t="s">
        <v>64</v>
      </c>
      <c r="C9" s="292"/>
      <c r="D9" s="293"/>
      <c r="E9" s="294"/>
      <c r="F9" s="293"/>
      <c r="G9" s="293"/>
      <c r="H9" s="294"/>
      <c r="I9" s="293"/>
      <c r="J9" s="293"/>
      <c r="K9" s="295"/>
      <c r="L9" s="16"/>
    </row>
    <row r="10" spans="1:12" ht="17.25" customHeight="1" thickBot="1" x14ac:dyDescent="0.35">
      <c r="A10" s="94">
        <f>'2. Current Resource'!$C$6</f>
        <v>0</v>
      </c>
      <c r="B10" s="297" t="s">
        <v>64</v>
      </c>
      <c r="C10" s="298"/>
      <c r="D10" s="299"/>
      <c r="E10" s="300"/>
      <c r="F10" s="299"/>
      <c r="G10" s="299"/>
      <c r="H10" s="300"/>
      <c r="I10" s="299"/>
      <c r="J10" s="299"/>
      <c r="K10" s="301"/>
      <c r="L10" s="16"/>
    </row>
    <row r="11" spans="1:12" s="13" customFormat="1" ht="17.25" customHeight="1" thickBot="1" x14ac:dyDescent="0.35">
      <c r="A11" s="17"/>
      <c r="B11" s="184" t="s">
        <v>55</v>
      </c>
      <c r="C11" s="177">
        <f>SUM(C6:C10)</f>
        <v>0</v>
      </c>
      <c r="D11" s="178">
        <f>SUM(D6:D10)</f>
        <v>0</v>
      </c>
      <c r="E11" s="604">
        <f>SUM(C11-D11)</f>
        <v>0</v>
      </c>
      <c r="F11" s="177">
        <f>SUM(F6:F10)</f>
        <v>0</v>
      </c>
      <c r="G11" s="180">
        <f>SUM(G6:G10)</f>
        <v>0</v>
      </c>
      <c r="H11" s="604">
        <f>SUM(F11-G11)</f>
        <v>0</v>
      </c>
      <c r="I11" s="177">
        <f>SUM(I6:I10)</f>
        <v>0</v>
      </c>
      <c r="J11" s="180">
        <f>SUM(J6:J10)</f>
        <v>0</v>
      </c>
      <c r="K11" s="604">
        <f>SUM(I11-J11)</f>
        <v>0</v>
      </c>
      <c r="L11" s="16"/>
    </row>
    <row r="12" spans="1:12" s="81" customFormat="1" ht="24" customHeight="1" thickBot="1" x14ac:dyDescent="0.35">
      <c r="A12" s="17"/>
      <c r="B12" s="95" t="s">
        <v>56</v>
      </c>
      <c r="C12" s="175"/>
      <c r="D12" s="175"/>
      <c r="E12" s="605"/>
      <c r="F12" s="175"/>
      <c r="G12" s="175"/>
      <c r="H12" s="605"/>
      <c r="I12" s="175"/>
      <c r="J12" s="175"/>
      <c r="K12" s="605"/>
      <c r="L12" s="80"/>
    </row>
    <row r="13" spans="1:12" s="13" customFormat="1" ht="24" customHeight="1" thickBot="1" x14ac:dyDescent="0.35">
      <c r="A13" s="17"/>
      <c r="B13" s="100" t="s">
        <v>77</v>
      </c>
      <c r="C13" s="176"/>
      <c r="D13" s="176"/>
      <c r="E13" s="181">
        <f>SUM(E11+A10)</f>
        <v>0</v>
      </c>
      <c r="F13" s="179"/>
      <c r="G13" s="179"/>
      <c r="H13" s="181">
        <f>SUM(H11+A10)</f>
        <v>0</v>
      </c>
      <c r="I13" s="179"/>
      <c r="J13" s="179"/>
      <c r="K13" s="181">
        <f>SUM(K11+A10)</f>
        <v>0</v>
      </c>
      <c r="L13" s="16"/>
    </row>
    <row r="14" spans="1:12" s="13" customFormat="1" ht="17.25" thickBot="1" x14ac:dyDescent="0.35">
      <c r="A14" s="17"/>
      <c r="B14" s="18"/>
      <c r="C14" s="16"/>
      <c r="D14" s="16"/>
      <c r="E14" s="16"/>
      <c r="F14" s="16"/>
      <c r="G14" s="16"/>
      <c r="H14" s="16"/>
      <c r="I14" s="16"/>
      <c r="J14" s="16"/>
      <c r="K14" s="16"/>
      <c r="L14" s="16"/>
    </row>
    <row r="15" spans="1:12" ht="35.25" customHeight="1" x14ac:dyDescent="0.3">
      <c r="A15" s="35"/>
      <c r="B15" s="35"/>
      <c r="C15" s="601" t="s">
        <v>44</v>
      </c>
      <c r="D15" s="602"/>
      <c r="E15" s="602"/>
      <c r="F15" s="602"/>
      <c r="G15" s="602"/>
      <c r="H15" s="602"/>
      <c r="I15" s="602"/>
      <c r="J15" s="602"/>
      <c r="K15" s="603"/>
      <c r="L15" s="15"/>
    </row>
    <row r="16" spans="1:12" s="13" customFormat="1" ht="30.75" customHeight="1" thickBot="1" x14ac:dyDescent="0.35">
      <c r="A16" s="3"/>
      <c r="B16" s="35"/>
      <c r="C16" s="606" t="s">
        <v>45</v>
      </c>
      <c r="D16" s="607"/>
      <c r="E16" s="608"/>
      <c r="F16" s="609" t="s">
        <v>46</v>
      </c>
      <c r="G16" s="607"/>
      <c r="H16" s="608"/>
      <c r="I16" s="609" t="s">
        <v>47</v>
      </c>
      <c r="J16" s="607"/>
      <c r="K16" s="610"/>
      <c r="L16" s="15"/>
    </row>
    <row r="17" spans="1:12" ht="27" customHeight="1" thickBot="1" x14ac:dyDescent="0.35">
      <c r="A17" s="21"/>
      <c r="B17" s="230" t="s">
        <v>51</v>
      </c>
      <c r="C17" s="36" t="s">
        <v>48</v>
      </c>
      <c r="D17" s="32" t="s">
        <v>49</v>
      </c>
      <c r="E17" s="38" t="s">
        <v>50</v>
      </c>
      <c r="F17" s="37" t="s">
        <v>48</v>
      </c>
      <c r="G17" s="32" t="s">
        <v>49</v>
      </c>
      <c r="H17" s="38" t="s">
        <v>50</v>
      </c>
      <c r="I17" s="37" t="s">
        <v>48</v>
      </c>
      <c r="J17" s="32" t="s">
        <v>49</v>
      </c>
      <c r="K17" s="39" t="s">
        <v>50</v>
      </c>
      <c r="L17" s="19"/>
    </row>
    <row r="18" spans="1:12" ht="16.5" customHeight="1" x14ac:dyDescent="0.3">
      <c r="A18" s="553" t="s">
        <v>114</v>
      </c>
      <c r="B18" s="302" t="s">
        <v>57</v>
      </c>
      <c r="C18" s="303">
        <v>3</v>
      </c>
      <c r="D18" s="293"/>
      <c r="E18" s="294"/>
      <c r="F18" s="293"/>
      <c r="G18" s="293"/>
      <c r="H18" s="294"/>
      <c r="I18" s="293"/>
      <c r="J18" s="293"/>
      <c r="K18" s="295"/>
      <c r="L18" s="20"/>
    </row>
    <row r="19" spans="1:12" ht="17.25" customHeight="1" x14ac:dyDescent="0.3">
      <c r="A19" s="554"/>
      <c r="B19" s="304" t="s">
        <v>58</v>
      </c>
      <c r="C19" s="305" t="s">
        <v>103</v>
      </c>
      <c r="D19" s="306">
        <v>4</v>
      </c>
      <c r="E19" s="294"/>
      <c r="F19" s="293"/>
      <c r="G19" s="293"/>
      <c r="H19" s="294"/>
      <c r="I19" s="293"/>
      <c r="J19" s="293"/>
      <c r="K19" s="295"/>
      <c r="L19" s="16"/>
    </row>
    <row r="20" spans="1:12" ht="17.25" customHeight="1" x14ac:dyDescent="0.3">
      <c r="A20" s="554"/>
      <c r="B20" s="304" t="s">
        <v>59</v>
      </c>
      <c r="C20" s="303">
        <v>2</v>
      </c>
      <c r="D20" s="293"/>
      <c r="E20" s="294"/>
      <c r="F20" s="293"/>
      <c r="G20" s="293"/>
      <c r="H20" s="294"/>
      <c r="I20" s="293"/>
      <c r="J20" s="293"/>
      <c r="K20" s="295"/>
      <c r="L20" s="16"/>
    </row>
    <row r="21" spans="1:12" ht="17.25" customHeight="1" x14ac:dyDescent="0.3">
      <c r="A21" s="554"/>
      <c r="B21" s="307" t="s">
        <v>64</v>
      </c>
      <c r="C21" s="305"/>
      <c r="D21" s="293"/>
      <c r="E21" s="294"/>
      <c r="F21" s="293"/>
      <c r="G21" s="293"/>
      <c r="H21" s="294"/>
      <c r="I21" s="293"/>
      <c r="J21" s="293"/>
      <c r="K21" s="295"/>
      <c r="L21" s="16"/>
    </row>
    <row r="22" spans="1:12" ht="17.25" customHeight="1" thickBot="1" x14ac:dyDescent="0.35">
      <c r="A22" s="168">
        <f>'2. Current Resource'!$F$6</f>
        <v>0</v>
      </c>
      <c r="B22" s="297" t="s">
        <v>64</v>
      </c>
      <c r="C22" s="308"/>
      <c r="D22" s="299"/>
      <c r="E22" s="300"/>
      <c r="F22" s="299"/>
      <c r="G22" s="299"/>
      <c r="H22" s="300"/>
      <c r="I22" s="299"/>
      <c r="J22" s="299"/>
      <c r="K22" s="301"/>
      <c r="L22" s="16"/>
    </row>
    <row r="23" spans="1:12" ht="17.25" customHeight="1" thickBot="1" x14ac:dyDescent="0.35">
      <c r="B23" s="182" t="s">
        <v>55</v>
      </c>
      <c r="C23" s="177">
        <f>SUM(C18:C22)</f>
        <v>5</v>
      </c>
      <c r="D23" s="178">
        <f>SUM(D18:D22)</f>
        <v>4</v>
      </c>
      <c r="E23" s="614">
        <f>SUM(C23-D23)</f>
        <v>1</v>
      </c>
      <c r="F23" s="177">
        <f>SUM(F18:F22)</f>
        <v>0</v>
      </c>
      <c r="G23" s="180">
        <f>SUM(G18:G22)</f>
        <v>0</v>
      </c>
      <c r="H23" s="614">
        <f>SUM(F23-G23)</f>
        <v>0</v>
      </c>
      <c r="I23" s="177">
        <f>SUM(I18:I22)</f>
        <v>0</v>
      </c>
      <c r="J23" s="180">
        <f>SUM(J18:J22)</f>
        <v>0</v>
      </c>
      <c r="K23" s="614">
        <f>SUM(I23-J23)</f>
        <v>0</v>
      </c>
      <c r="L23" s="16"/>
    </row>
    <row r="24" spans="1:12" s="82" customFormat="1" ht="24" customHeight="1" thickBot="1" x14ac:dyDescent="0.35">
      <c r="B24" s="96" t="s">
        <v>56</v>
      </c>
      <c r="C24" s="175"/>
      <c r="D24" s="175"/>
      <c r="E24" s="615"/>
      <c r="F24" s="175"/>
      <c r="G24" s="175"/>
      <c r="H24" s="615"/>
      <c r="I24" s="175"/>
      <c r="J24" s="175"/>
      <c r="K24" s="615"/>
      <c r="L24" s="80"/>
    </row>
    <row r="25" spans="1:12" s="24" customFormat="1" ht="24" customHeight="1" thickBot="1" x14ac:dyDescent="0.35">
      <c r="B25" s="102" t="s">
        <v>77</v>
      </c>
      <c r="C25" s="176"/>
      <c r="D25" s="176"/>
      <c r="E25" s="183">
        <f>SUM(E23+A22)</f>
        <v>1</v>
      </c>
      <c r="F25" s="179"/>
      <c r="G25" s="179"/>
      <c r="H25" s="183">
        <f>SUM(H23+A22)</f>
        <v>0</v>
      </c>
      <c r="I25" s="179"/>
      <c r="J25" s="179"/>
      <c r="K25" s="183">
        <f>SUM(K23+A22)</f>
        <v>0</v>
      </c>
      <c r="L25" s="16"/>
    </row>
    <row r="26" spans="1:12" s="66" customFormat="1" ht="17.25" customHeight="1" thickBot="1" x14ac:dyDescent="0.35">
      <c r="L26" s="16"/>
    </row>
    <row r="27" spans="1:12" ht="35.25" customHeight="1" x14ac:dyDescent="0.3">
      <c r="A27" s="35"/>
      <c r="B27" s="35"/>
      <c r="C27" s="611" t="s">
        <v>44</v>
      </c>
      <c r="D27" s="612"/>
      <c r="E27" s="612"/>
      <c r="F27" s="612"/>
      <c r="G27" s="612"/>
      <c r="H27" s="612"/>
      <c r="I27" s="612"/>
      <c r="J27" s="612"/>
      <c r="K27" s="613"/>
      <c r="L27" s="16"/>
    </row>
    <row r="28" spans="1:12" ht="30.75" customHeight="1" thickBot="1" x14ac:dyDescent="0.35">
      <c r="A28" s="3"/>
      <c r="B28" s="35"/>
      <c r="C28" s="564" t="s">
        <v>45</v>
      </c>
      <c r="D28" s="565"/>
      <c r="E28" s="566"/>
      <c r="F28" s="567" t="s">
        <v>46</v>
      </c>
      <c r="G28" s="565"/>
      <c r="H28" s="566"/>
      <c r="I28" s="567" t="s">
        <v>47</v>
      </c>
      <c r="J28" s="565"/>
      <c r="K28" s="568"/>
    </row>
    <row r="29" spans="1:12" ht="27" customHeight="1" thickBot="1" x14ac:dyDescent="0.35">
      <c r="A29" s="21"/>
      <c r="B29" s="170" t="s">
        <v>51</v>
      </c>
      <c r="C29" s="36" t="s">
        <v>48</v>
      </c>
      <c r="D29" s="32" t="s">
        <v>49</v>
      </c>
      <c r="E29" s="38" t="s">
        <v>50</v>
      </c>
      <c r="F29" s="37" t="s">
        <v>48</v>
      </c>
      <c r="G29" s="32" t="s">
        <v>49</v>
      </c>
      <c r="H29" s="38" t="s">
        <v>50</v>
      </c>
      <c r="I29" s="37" t="s">
        <v>48</v>
      </c>
      <c r="J29" s="32" t="s">
        <v>49</v>
      </c>
      <c r="K29" s="39" t="s">
        <v>50</v>
      </c>
    </row>
    <row r="30" spans="1:12" ht="16.5" customHeight="1" x14ac:dyDescent="0.3">
      <c r="A30" s="555" t="s">
        <v>115</v>
      </c>
      <c r="B30" s="309" t="s">
        <v>64</v>
      </c>
      <c r="C30" s="305"/>
      <c r="D30" s="293"/>
      <c r="E30" s="294"/>
      <c r="F30" s="293"/>
      <c r="G30" s="293"/>
      <c r="H30" s="294"/>
      <c r="I30" s="293"/>
      <c r="J30" s="293"/>
      <c r="K30" s="295"/>
    </row>
    <row r="31" spans="1:12" ht="16.5" customHeight="1" x14ac:dyDescent="0.3">
      <c r="A31" s="556"/>
      <c r="B31" s="307" t="s">
        <v>64</v>
      </c>
      <c r="C31" s="305"/>
      <c r="D31" s="293"/>
      <c r="E31" s="294"/>
      <c r="F31" s="293"/>
      <c r="G31" s="293"/>
      <c r="H31" s="294"/>
      <c r="I31" s="293"/>
      <c r="J31" s="293"/>
      <c r="K31" s="295"/>
    </row>
    <row r="32" spans="1:12" ht="16.5" customHeight="1" x14ac:dyDescent="0.3">
      <c r="A32" s="556"/>
      <c r="B32" s="307" t="s">
        <v>64</v>
      </c>
      <c r="C32" s="305"/>
      <c r="D32" s="293"/>
      <c r="E32" s="294"/>
      <c r="F32" s="293"/>
      <c r="G32" s="293"/>
      <c r="H32" s="294"/>
      <c r="I32" s="293"/>
      <c r="J32" s="293"/>
      <c r="K32" s="295"/>
    </row>
    <row r="33" spans="1:12" ht="16.5" customHeight="1" x14ac:dyDescent="0.3">
      <c r="A33" s="556"/>
      <c r="B33" s="307" t="s">
        <v>64</v>
      </c>
      <c r="C33" s="305"/>
      <c r="D33" s="293"/>
      <c r="E33" s="294"/>
      <c r="F33" s="293"/>
      <c r="G33" s="293"/>
      <c r="H33" s="294"/>
      <c r="I33" s="293"/>
      <c r="J33" s="293"/>
      <c r="K33" s="295"/>
    </row>
    <row r="34" spans="1:12" ht="17.25" customHeight="1" thickBot="1" x14ac:dyDescent="0.35">
      <c r="A34" s="169">
        <f>'2. Current Resource'!$I$6</f>
        <v>0</v>
      </c>
      <c r="B34" s="291" t="s">
        <v>64</v>
      </c>
      <c r="C34" s="308"/>
      <c r="D34" s="299"/>
      <c r="E34" s="300"/>
      <c r="F34" s="299"/>
      <c r="G34" s="299"/>
      <c r="H34" s="300"/>
      <c r="I34" s="299"/>
      <c r="J34" s="299"/>
      <c r="K34" s="301"/>
    </row>
    <row r="35" spans="1:12" ht="17.25" customHeight="1" thickBot="1" x14ac:dyDescent="0.35">
      <c r="B35" s="184" t="s">
        <v>55</v>
      </c>
      <c r="C35" s="177">
        <f>SUM(C30:C34)</f>
        <v>0</v>
      </c>
      <c r="D35" s="178">
        <f>SUM(D30:D34)</f>
        <v>0</v>
      </c>
      <c r="E35" s="572">
        <f>SUM(C35-D35)</f>
        <v>0</v>
      </c>
      <c r="F35" s="177">
        <f>SUM(F30:F34)</f>
        <v>0</v>
      </c>
      <c r="G35" s="180">
        <f>SUM(G30:G34)</f>
        <v>0</v>
      </c>
      <c r="H35" s="572">
        <f>SUM(F35-G35)</f>
        <v>0</v>
      </c>
      <c r="I35" s="177">
        <f>SUM(I30:I34)</f>
        <v>0</v>
      </c>
      <c r="J35" s="180">
        <f>SUM(J30:J34)</f>
        <v>0</v>
      </c>
      <c r="K35" s="572">
        <f>SUM(I35-J35)</f>
        <v>0</v>
      </c>
    </row>
    <row r="36" spans="1:12" s="82" customFormat="1" ht="24" customHeight="1" thickBot="1" x14ac:dyDescent="0.35">
      <c r="B36" s="97" t="s">
        <v>56</v>
      </c>
      <c r="C36" s="175"/>
      <c r="D36" s="175"/>
      <c r="E36" s="573"/>
      <c r="F36" s="175"/>
      <c r="G36" s="175"/>
      <c r="H36" s="573"/>
      <c r="I36" s="175"/>
      <c r="J36" s="175"/>
      <c r="K36" s="573"/>
      <c r="L36" s="83"/>
    </row>
    <row r="37" spans="1:12" s="24" customFormat="1" ht="24" customHeight="1" thickBot="1" x14ac:dyDescent="0.35">
      <c r="B37" s="101" t="s">
        <v>77</v>
      </c>
      <c r="C37" s="176"/>
      <c r="D37" s="176"/>
      <c r="E37" s="185">
        <f>SUM(E35+A34)</f>
        <v>0</v>
      </c>
      <c r="F37" s="179"/>
      <c r="G37" s="179"/>
      <c r="H37" s="185">
        <f>SUM(H35+A34)</f>
        <v>0</v>
      </c>
      <c r="I37" s="179"/>
      <c r="J37" s="179"/>
      <c r="K37" s="185">
        <f>SUM(K35+A34)</f>
        <v>0</v>
      </c>
      <c r="L37" s="12"/>
    </row>
    <row r="38" spans="1:12" s="66" customFormat="1" ht="17.25" thickBot="1" x14ac:dyDescent="0.35">
      <c r="L38" s="12"/>
    </row>
    <row r="39" spans="1:12" ht="35.25" customHeight="1" x14ac:dyDescent="0.3">
      <c r="A39" s="35"/>
      <c r="B39" s="35"/>
      <c r="C39" s="569" t="s">
        <v>44</v>
      </c>
      <c r="D39" s="570"/>
      <c r="E39" s="570"/>
      <c r="F39" s="570"/>
      <c r="G39" s="570"/>
      <c r="H39" s="570"/>
      <c r="I39" s="570"/>
      <c r="J39" s="570"/>
      <c r="K39" s="571"/>
    </row>
    <row r="40" spans="1:12" ht="30.75" customHeight="1" thickBot="1" x14ac:dyDescent="0.35">
      <c r="A40" s="3"/>
      <c r="B40" s="35"/>
      <c r="C40" s="576" t="s">
        <v>45</v>
      </c>
      <c r="D40" s="577"/>
      <c r="E40" s="578"/>
      <c r="F40" s="579" t="s">
        <v>46</v>
      </c>
      <c r="G40" s="577"/>
      <c r="H40" s="578"/>
      <c r="I40" s="579" t="s">
        <v>47</v>
      </c>
      <c r="J40" s="577"/>
      <c r="K40" s="580"/>
    </row>
    <row r="41" spans="1:12" ht="27" customHeight="1" thickBot="1" x14ac:dyDescent="0.35">
      <c r="A41" s="21"/>
      <c r="B41" s="172" t="s">
        <v>51</v>
      </c>
      <c r="C41" s="36" t="s">
        <v>48</v>
      </c>
      <c r="D41" s="32" t="s">
        <v>49</v>
      </c>
      <c r="E41" s="38" t="s">
        <v>50</v>
      </c>
      <c r="F41" s="37" t="s">
        <v>48</v>
      </c>
      <c r="G41" s="32" t="s">
        <v>49</v>
      </c>
      <c r="H41" s="38" t="s">
        <v>50</v>
      </c>
      <c r="I41" s="37" t="s">
        <v>48</v>
      </c>
      <c r="J41" s="32" t="s">
        <v>49</v>
      </c>
      <c r="K41" s="39" t="s">
        <v>50</v>
      </c>
    </row>
    <row r="42" spans="1:12" ht="16.5" customHeight="1" x14ac:dyDescent="0.3">
      <c r="A42" s="557" t="s">
        <v>83</v>
      </c>
      <c r="B42" s="309" t="s">
        <v>64</v>
      </c>
      <c r="C42" s="305"/>
      <c r="D42" s="293"/>
      <c r="E42" s="294"/>
      <c r="F42" s="293"/>
      <c r="G42" s="293"/>
      <c r="H42" s="294"/>
      <c r="I42" s="293"/>
      <c r="J42" s="293"/>
      <c r="K42" s="295"/>
      <c r="L42"/>
    </row>
    <row r="43" spans="1:12" ht="16.5" customHeight="1" x14ac:dyDescent="0.3">
      <c r="A43" s="558"/>
      <c r="B43" s="307" t="s">
        <v>64</v>
      </c>
      <c r="C43" s="305"/>
      <c r="D43" s="293"/>
      <c r="E43" s="294"/>
      <c r="F43" s="293"/>
      <c r="G43" s="293"/>
      <c r="H43" s="294"/>
      <c r="I43" s="293"/>
      <c r="J43" s="293"/>
      <c r="K43" s="295"/>
      <c r="L43"/>
    </row>
    <row r="44" spans="1:12" ht="16.5" customHeight="1" x14ac:dyDescent="0.3">
      <c r="A44" s="558"/>
      <c r="B44" s="307" t="s">
        <v>64</v>
      </c>
      <c r="C44" s="305"/>
      <c r="D44" s="293"/>
      <c r="E44" s="294"/>
      <c r="F44" s="293"/>
      <c r="G44" s="293"/>
      <c r="H44" s="294"/>
      <c r="I44" s="293"/>
      <c r="J44" s="293"/>
      <c r="K44" s="295"/>
      <c r="L44"/>
    </row>
    <row r="45" spans="1:12" ht="16.5" customHeight="1" x14ac:dyDescent="0.3">
      <c r="A45" s="558"/>
      <c r="B45" s="307" t="s">
        <v>64</v>
      </c>
      <c r="C45" s="305"/>
      <c r="D45" s="293"/>
      <c r="E45" s="294"/>
      <c r="F45" s="293"/>
      <c r="G45" s="293"/>
      <c r="H45" s="294"/>
      <c r="I45" s="293"/>
      <c r="J45" s="293"/>
      <c r="K45" s="295"/>
      <c r="L45"/>
    </row>
    <row r="46" spans="1:12" ht="17.25" customHeight="1" thickBot="1" x14ac:dyDescent="0.35">
      <c r="A46" s="171">
        <f>'2. Current Resource'!$L$6</f>
        <v>0</v>
      </c>
      <c r="B46" s="297" t="s">
        <v>64</v>
      </c>
      <c r="C46" s="308"/>
      <c r="D46" s="299"/>
      <c r="E46" s="300"/>
      <c r="F46" s="299"/>
      <c r="G46" s="299"/>
      <c r="H46" s="300"/>
      <c r="I46" s="299"/>
      <c r="J46" s="299"/>
      <c r="K46" s="301"/>
      <c r="L46"/>
    </row>
    <row r="47" spans="1:12" ht="17.25" customHeight="1" thickBot="1" x14ac:dyDescent="0.35">
      <c r="B47" s="182" t="s">
        <v>55</v>
      </c>
      <c r="C47" s="177">
        <f>SUM(C42:C46)</f>
        <v>0</v>
      </c>
      <c r="D47" s="178">
        <f>SUM(D42:D46)</f>
        <v>0</v>
      </c>
      <c r="E47" s="584">
        <f>SUM(C47-D47)</f>
        <v>0</v>
      </c>
      <c r="F47" s="177">
        <f>SUM(F42:F46)</f>
        <v>0</v>
      </c>
      <c r="G47" s="180">
        <f>SUM(G42:G46)</f>
        <v>0</v>
      </c>
      <c r="H47" s="584">
        <f>SUM(F47-G47)</f>
        <v>0</v>
      </c>
      <c r="I47" s="177">
        <f>SUM(I42:I46)</f>
        <v>0</v>
      </c>
      <c r="J47" s="180">
        <f>SUM(J42:J46)</f>
        <v>0</v>
      </c>
      <c r="K47" s="584">
        <f>SUM(I47-J47)</f>
        <v>0</v>
      </c>
      <c r="L47"/>
    </row>
    <row r="48" spans="1:12" s="82" customFormat="1" ht="24" customHeight="1" thickBot="1" x14ac:dyDescent="0.35">
      <c r="B48" s="98" t="s">
        <v>56</v>
      </c>
      <c r="C48" s="175"/>
      <c r="D48" s="175"/>
      <c r="E48" s="585"/>
      <c r="F48" s="175"/>
      <c r="G48" s="175"/>
      <c r="H48" s="585"/>
      <c r="I48" s="175"/>
      <c r="J48" s="175"/>
      <c r="K48" s="585"/>
    </row>
    <row r="49" spans="1:12" s="24" customFormat="1" ht="24" customHeight="1" thickBot="1" x14ac:dyDescent="0.35">
      <c r="B49" s="103" t="s">
        <v>77</v>
      </c>
      <c r="C49" s="176"/>
      <c r="D49" s="176"/>
      <c r="E49" s="186">
        <f>SUM(E47+A46)</f>
        <v>0</v>
      </c>
      <c r="F49" s="179"/>
      <c r="G49" s="179"/>
      <c r="H49" s="186">
        <f>SUM(H47+A46)</f>
        <v>0</v>
      </c>
      <c r="I49" s="179"/>
      <c r="J49" s="179"/>
      <c r="K49" s="186">
        <f>SUM(K47+A46)</f>
        <v>0</v>
      </c>
    </row>
    <row r="50" spans="1:12" s="66" customFormat="1" ht="17.25" thickBot="1" x14ac:dyDescent="0.35"/>
    <row r="51" spans="1:12" ht="35.25" customHeight="1" x14ac:dyDescent="0.3">
      <c r="A51" s="35"/>
      <c r="B51" s="35"/>
      <c r="C51" s="581" t="s">
        <v>44</v>
      </c>
      <c r="D51" s="582"/>
      <c r="E51" s="582"/>
      <c r="F51" s="582"/>
      <c r="G51" s="582"/>
      <c r="H51" s="582"/>
      <c r="I51" s="582"/>
      <c r="J51" s="582"/>
      <c r="K51" s="583"/>
      <c r="L51"/>
    </row>
    <row r="52" spans="1:12" ht="30.75" customHeight="1" thickBot="1" x14ac:dyDescent="0.35">
      <c r="A52" s="3"/>
      <c r="B52" s="35"/>
      <c r="C52" s="559" t="s">
        <v>45</v>
      </c>
      <c r="D52" s="560"/>
      <c r="E52" s="561"/>
      <c r="F52" s="574" t="s">
        <v>46</v>
      </c>
      <c r="G52" s="560"/>
      <c r="H52" s="561"/>
      <c r="I52" s="574" t="s">
        <v>47</v>
      </c>
      <c r="J52" s="560"/>
      <c r="K52" s="575"/>
      <c r="L52"/>
    </row>
    <row r="53" spans="1:12" ht="27" customHeight="1" thickBot="1" x14ac:dyDescent="0.35">
      <c r="A53" s="21"/>
      <c r="B53" s="174" t="s">
        <v>51</v>
      </c>
      <c r="C53" s="36" t="s">
        <v>48</v>
      </c>
      <c r="D53" s="32" t="s">
        <v>49</v>
      </c>
      <c r="E53" s="38" t="s">
        <v>50</v>
      </c>
      <c r="F53" s="37" t="s">
        <v>48</v>
      </c>
      <c r="G53" s="32" t="s">
        <v>49</v>
      </c>
      <c r="H53" s="38" t="s">
        <v>50</v>
      </c>
      <c r="I53" s="37" t="s">
        <v>48</v>
      </c>
      <c r="J53" s="32" t="s">
        <v>49</v>
      </c>
      <c r="K53" s="39" t="s">
        <v>50</v>
      </c>
      <c r="L53"/>
    </row>
    <row r="54" spans="1:12" ht="16.5" customHeight="1" x14ac:dyDescent="0.3">
      <c r="A54" s="562" t="s">
        <v>86</v>
      </c>
      <c r="B54" s="309" t="s">
        <v>64</v>
      </c>
      <c r="C54" s="305"/>
      <c r="D54" s="293"/>
      <c r="E54" s="294"/>
      <c r="F54" s="293"/>
      <c r="G54" s="293"/>
      <c r="H54" s="294"/>
      <c r="I54" s="293"/>
      <c r="J54" s="293"/>
      <c r="K54" s="295"/>
      <c r="L54"/>
    </row>
    <row r="55" spans="1:12" ht="16.5" customHeight="1" x14ac:dyDescent="0.3">
      <c r="A55" s="563"/>
      <c r="B55" s="307" t="s">
        <v>64</v>
      </c>
      <c r="C55" s="305"/>
      <c r="D55" s="293"/>
      <c r="E55" s="294"/>
      <c r="F55" s="293"/>
      <c r="G55" s="293"/>
      <c r="H55" s="294"/>
      <c r="I55" s="293"/>
      <c r="J55" s="293"/>
      <c r="K55" s="295"/>
      <c r="L55"/>
    </row>
    <row r="56" spans="1:12" ht="16.5" customHeight="1" x14ac:dyDescent="0.3">
      <c r="A56" s="563"/>
      <c r="B56" s="307" t="s">
        <v>64</v>
      </c>
      <c r="C56" s="305"/>
      <c r="D56" s="293"/>
      <c r="E56" s="294"/>
      <c r="F56" s="293"/>
      <c r="G56" s="293"/>
      <c r="H56" s="294"/>
      <c r="I56" s="293"/>
      <c r="J56" s="293"/>
      <c r="K56" s="295"/>
      <c r="L56"/>
    </row>
    <row r="57" spans="1:12" ht="16.5" customHeight="1" x14ac:dyDescent="0.3">
      <c r="A57" s="563"/>
      <c r="B57" s="307" t="s">
        <v>64</v>
      </c>
      <c r="C57" s="305"/>
      <c r="D57" s="293"/>
      <c r="E57" s="294"/>
      <c r="F57" s="293"/>
      <c r="G57" s="293"/>
      <c r="H57" s="294"/>
      <c r="I57" s="293"/>
      <c r="J57" s="293"/>
      <c r="K57" s="295"/>
      <c r="L57"/>
    </row>
    <row r="58" spans="1:12" ht="17.25" customHeight="1" thickBot="1" x14ac:dyDescent="0.35">
      <c r="A58" s="173">
        <f>'2. Current Resource'!$O$6</f>
        <v>0</v>
      </c>
      <c r="B58" s="291" t="s">
        <v>64</v>
      </c>
      <c r="C58" s="308"/>
      <c r="D58" s="299"/>
      <c r="E58" s="300"/>
      <c r="F58" s="299"/>
      <c r="G58" s="299"/>
      <c r="H58" s="300"/>
      <c r="I58" s="299"/>
      <c r="J58" s="299"/>
      <c r="K58" s="301"/>
      <c r="L58"/>
    </row>
    <row r="59" spans="1:12" ht="17.25" customHeight="1" thickBot="1" x14ac:dyDescent="0.35">
      <c r="B59" s="184" t="s">
        <v>55</v>
      </c>
      <c r="C59" s="177">
        <f>SUM(C54:C58)</f>
        <v>0</v>
      </c>
      <c r="D59" s="178">
        <f>SUM(D54:D58)</f>
        <v>0</v>
      </c>
      <c r="E59" s="599">
        <f>SUM(C59-D59)</f>
        <v>0</v>
      </c>
      <c r="F59" s="177">
        <f>SUM(F54:F58)</f>
        <v>0</v>
      </c>
      <c r="G59" s="180">
        <f>SUM(G54:G58)</f>
        <v>0</v>
      </c>
      <c r="H59" s="599">
        <f>SUM(F59-G59)</f>
        <v>0</v>
      </c>
      <c r="I59" s="177">
        <f>SUM(I54:I58)</f>
        <v>0</v>
      </c>
      <c r="J59" s="180">
        <f>SUM(J54:J58)</f>
        <v>0</v>
      </c>
      <c r="K59" s="599">
        <f>SUM(I59-J59)</f>
        <v>0</v>
      </c>
    </row>
    <row r="60" spans="1:12" s="82" customFormat="1" ht="24" customHeight="1" thickBot="1" x14ac:dyDescent="0.35">
      <c r="B60" s="99" t="s">
        <v>56</v>
      </c>
      <c r="C60" s="175"/>
      <c r="D60" s="175"/>
      <c r="E60" s="600"/>
      <c r="F60" s="175"/>
      <c r="G60" s="175"/>
      <c r="H60" s="600"/>
      <c r="I60" s="175"/>
      <c r="J60" s="175"/>
      <c r="K60" s="600"/>
      <c r="L60" s="83"/>
    </row>
    <row r="61" spans="1:12" ht="24" customHeight="1" thickBot="1" x14ac:dyDescent="0.35">
      <c r="B61" s="104" t="s">
        <v>77</v>
      </c>
      <c r="C61" s="176"/>
      <c r="D61" s="176"/>
      <c r="E61" s="187">
        <f>SUM(E59+A58)</f>
        <v>0</v>
      </c>
      <c r="F61" s="179"/>
      <c r="G61" s="179"/>
      <c r="H61" s="187">
        <f>SUM(H59+A58)</f>
        <v>0</v>
      </c>
      <c r="I61" s="179"/>
      <c r="J61" s="179"/>
      <c r="K61" s="187">
        <f>SUM(K59+A58)</f>
        <v>0</v>
      </c>
    </row>
  </sheetData>
  <sheetProtection password="C438" sheet="1" objects="1" scenarios="1"/>
  <mergeCells count="42">
    <mergeCell ref="C1:K1"/>
    <mergeCell ref="A1:B1"/>
    <mergeCell ref="E59:E60"/>
    <mergeCell ref="H59:H60"/>
    <mergeCell ref="K59:K60"/>
    <mergeCell ref="C15:K15"/>
    <mergeCell ref="E11:E12"/>
    <mergeCell ref="H11:H12"/>
    <mergeCell ref="K11:K12"/>
    <mergeCell ref="C16:E16"/>
    <mergeCell ref="F16:H16"/>
    <mergeCell ref="I16:K16"/>
    <mergeCell ref="C27:K27"/>
    <mergeCell ref="E23:E24"/>
    <mergeCell ref="H23:H24"/>
    <mergeCell ref="K23:K24"/>
    <mergeCell ref="K47:K48"/>
    <mergeCell ref="C3:K3"/>
    <mergeCell ref="C4:E4"/>
    <mergeCell ref="F4:H4"/>
    <mergeCell ref="I4:K4"/>
    <mergeCell ref="A54:A57"/>
    <mergeCell ref="C28:E28"/>
    <mergeCell ref="F28:H28"/>
    <mergeCell ref="I28:K28"/>
    <mergeCell ref="C39:K39"/>
    <mergeCell ref="E35:E36"/>
    <mergeCell ref="H35:H36"/>
    <mergeCell ref="K35:K36"/>
    <mergeCell ref="F52:H52"/>
    <mergeCell ref="I52:K52"/>
    <mergeCell ref="C40:E40"/>
    <mergeCell ref="F40:H40"/>
    <mergeCell ref="I40:K40"/>
    <mergeCell ref="C51:K51"/>
    <mergeCell ref="E47:E48"/>
    <mergeCell ref="H47:H48"/>
    <mergeCell ref="A6:A9"/>
    <mergeCell ref="A18:A21"/>
    <mergeCell ref="A30:A33"/>
    <mergeCell ref="A42:A45"/>
    <mergeCell ref="C52:E52"/>
  </mergeCells>
  <pageMargins left="0.7" right="0.7" top="0.75" bottom="0.75" header="0.3" footer="0.3"/>
  <pageSetup paperSize="8"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6"/>
  </sheetPr>
  <dimension ref="A1:L61"/>
  <sheetViews>
    <sheetView view="pageBreakPreview" topLeftCell="A23" zoomScale="60" zoomScaleNormal="55" workbookViewId="0">
      <selection activeCell="E61" activeCellId="14" sqref="E13 H13 K13 E25 H25 K25 E37 H37 K37 E49 H49 K49 K61 H61 E61"/>
    </sheetView>
  </sheetViews>
  <sheetFormatPr defaultRowHeight="16.5" x14ac:dyDescent="0.3"/>
  <cols>
    <col min="1" max="1" width="13.625" style="66" customWidth="1"/>
    <col min="2" max="2" width="68.5" style="66" customWidth="1"/>
    <col min="3" max="11" width="11.5" style="66" customWidth="1"/>
    <col min="12" max="12" width="4" style="12" customWidth="1"/>
    <col min="13" max="16384" width="9" style="66"/>
  </cols>
  <sheetData>
    <row r="1" spans="1:12" ht="39" customHeight="1" thickBot="1" x14ac:dyDescent="0.35">
      <c r="A1" s="597" t="str">
        <f>'2. Current Resource'!$A$1</f>
        <v>Type Council Here</v>
      </c>
      <c r="B1" s="598"/>
      <c r="C1" s="616" t="s">
        <v>133</v>
      </c>
      <c r="D1" s="617"/>
      <c r="E1" s="617"/>
      <c r="F1" s="617"/>
      <c r="G1" s="617"/>
      <c r="H1" s="617"/>
      <c r="I1" s="617"/>
      <c r="J1" s="617"/>
      <c r="K1" s="618"/>
      <c r="L1" s="15"/>
    </row>
    <row r="2" spans="1:12" s="13" customFormat="1" ht="12.75" customHeight="1" thickBot="1" x14ac:dyDescent="0.35">
      <c r="A2" s="34"/>
      <c r="B2" s="34"/>
      <c r="C2" s="34"/>
      <c r="D2" s="34"/>
      <c r="E2" s="34"/>
      <c r="F2" s="34"/>
      <c r="G2" s="34"/>
      <c r="H2" s="34"/>
      <c r="I2" s="34"/>
      <c r="J2" s="34"/>
      <c r="K2" s="34"/>
      <c r="L2" s="14"/>
    </row>
    <row r="3" spans="1:12" ht="35.25" customHeight="1" x14ac:dyDescent="0.3">
      <c r="A3" s="35"/>
      <c r="B3" s="35"/>
      <c r="C3" s="586" t="s">
        <v>44</v>
      </c>
      <c r="D3" s="587"/>
      <c r="E3" s="587"/>
      <c r="F3" s="587"/>
      <c r="G3" s="587"/>
      <c r="H3" s="587"/>
      <c r="I3" s="587"/>
      <c r="J3" s="587"/>
      <c r="K3" s="588"/>
      <c r="L3" s="19"/>
    </row>
    <row r="4" spans="1:12" ht="30.75" customHeight="1" thickBot="1" x14ac:dyDescent="0.35">
      <c r="A4" s="3"/>
      <c r="B4" s="35"/>
      <c r="C4" s="589" t="s">
        <v>45</v>
      </c>
      <c r="D4" s="590"/>
      <c r="E4" s="591"/>
      <c r="F4" s="592" t="s">
        <v>46</v>
      </c>
      <c r="G4" s="590"/>
      <c r="H4" s="591"/>
      <c r="I4" s="592" t="s">
        <v>47</v>
      </c>
      <c r="J4" s="590"/>
      <c r="K4" s="593"/>
      <c r="L4" s="20"/>
    </row>
    <row r="5" spans="1:12" ht="27" customHeight="1" thickBot="1" x14ac:dyDescent="0.35">
      <c r="B5" s="65" t="s">
        <v>54</v>
      </c>
      <c r="C5" s="36" t="s">
        <v>48</v>
      </c>
      <c r="D5" s="32" t="s">
        <v>49</v>
      </c>
      <c r="E5" s="38" t="s">
        <v>50</v>
      </c>
      <c r="F5" s="37" t="s">
        <v>48</v>
      </c>
      <c r="G5" s="32" t="s">
        <v>49</v>
      </c>
      <c r="H5" s="38" t="s">
        <v>50</v>
      </c>
      <c r="I5" s="37" t="s">
        <v>48</v>
      </c>
      <c r="J5" s="32" t="s">
        <v>49</v>
      </c>
      <c r="K5" s="39" t="s">
        <v>50</v>
      </c>
      <c r="L5" s="16"/>
    </row>
    <row r="6" spans="1:12" ht="16.5" customHeight="1" x14ac:dyDescent="0.3">
      <c r="A6" s="551" t="s">
        <v>37</v>
      </c>
      <c r="B6" s="291" t="s">
        <v>64</v>
      </c>
      <c r="C6" s="292"/>
      <c r="D6" s="293"/>
      <c r="E6" s="294"/>
      <c r="F6" s="293"/>
      <c r="G6" s="293"/>
      <c r="H6" s="294"/>
      <c r="I6" s="293"/>
      <c r="J6" s="293"/>
      <c r="K6" s="295"/>
      <c r="L6" s="16"/>
    </row>
    <row r="7" spans="1:12" ht="16.5" customHeight="1" x14ac:dyDescent="0.3">
      <c r="A7" s="552"/>
      <c r="B7" s="291" t="s">
        <v>64</v>
      </c>
      <c r="C7" s="292"/>
      <c r="D7" s="296"/>
      <c r="E7" s="294"/>
      <c r="F7" s="293"/>
      <c r="G7" s="293"/>
      <c r="H7" s="294"/>
      <c r="I7" s="293"/>
      <c r="J7" s="293"/>
      <c r="K7" s="295"/>
      <c r="L7" s="16"/>
    </row>
    <row r="8" spans="1:12" ht="16.5" customHeight="1" x14ac:dyDescent="0.3">
      <c r="A8" s="552"/>
      <c r="B8" s="291" t="s">
        <v>64</v>
      </c>
      <c r="C8" s="292"/>
      <c r="D8" s="293"/>
      <c r="E8" s="294"/>
      <c r="F8" s="293"/>
      <c r="G8" s="293"/>
      <c r="H8" s="294"/>
      <c r="I8" s="293"/>
      <c r="J8" s="293"/>
      <c r="K8" s="295"/>
      <c r="L8" s="16"/>
    </row>
    <row r="9" spans="1:12" ht="16.5" customHeight="1" x14ac:dyDescent="0.3">
      <c r="A9" s="552"/>
      <c r="B9" s="291" t="s">
        <v>64</v>
      </c>
      <c r="C9" s="292"/>
      <c r="D9" s="293"/>
      <c r="E9" s="294"/>
      <c r="F9" s="293"/>
      <c r="G9" s="293"/>
      <c r="H9" s="294"/>
      <c r="I9" s="293"/>
      <c r="J9" s="293"/>
      <c r="K9" s="295"/>
      <c r="L9" s="16"/>
    </row>
    <row r="10" spans="1:12" ht="17.25" customHeight="1" thickBot="1" x14ac:dyDescent="0.35">
      <c r="A10" s="94">
        <f>'2. Current Resource'!$C$6</f>
        <v>0</v>
      </c>
      <c r="B10" s="297" t="s">
        <v>64</v>
      </c>
      <c r="C10" s="298"/>
      <c r="D10" s="299"/>
      <c r="E10" s="300"/>
      <c r="F10" s="299"/>
      <c r="G10" s="299"/>
      <c r="H10" s="300"/>
      <c r="I10" s="299"/>
      <c r="J10" s="299"/>
      <c r="K10" s="301"/>
      <c r="L10" s="16"/>
    </row>
    <row r="11" spans="1:12" s="13" customFormat="1" ht="17.25" customHeight="1" thickBot="1" x14ac:dyDescent="0.35">
      <c r="A11" s="17"/>
      <c r="B11" s="76" t="s">
        <v>55</v>
      </c>
      <c r="C11" s="177">
        <f>SUM(C6:C10)</f>
        <v>0</v>
      </c>
      <c r="D11" s="78">
        <f>SUM(D6:D10)</f>
        <v>0</v>
      </c>
      <c r="E11" s="604">
        <f>SUM(C11-D11)</f>
        <v>0</v>
      </c>
      <c r="F11" s="77">
        <f>SUM(F6:F10)</f>
        <v>0</v>
      </c>
      <c r="G11" s="79">
        <f>SUM(G6:G10)</f>
        <v>0</v>
      </c>
      <c r="H11" s="604">
        <f>SUM(F11-G11)</f>
        <v>0</v>
      </c>
      <c r="I11" s="77">
        <f>SUM(I6:I10)</f>
        <v>0</v>
      </c>
      <c r="J11" s="79">
        <f>SUM(J6:J10)</f>
        <v>0</v>
      </c>
      <c r="K11" s="604">
        <f>SUM(I11-J11)</f>
        <v>0</v>
      </c>
      <c r="L11" s="16"/>
    </row>
    <row r="12" spans="1:12" s="81" customFormat="1" ht="24" customHeight="1" thickBot="1" x14ac:dyDescent="0.35">
      <c r="A12" s="17"/>
      <c r="B12" s="95" t="s">
        <v>56</v>
      </c>
      <c r="C12" s="175"/>
      <c r="D12" s="175"/>
      <c r="E12" s="605"/>
      <c r="F12" s="175"/>
      <c r="G12" s="175"/>
      <c r="H12" s="605"/>
      <c r="I12" s="175"/>
      <c r="J12" s="175"/>
      <c r="K12" s="605"/>
      <c r="L12" s="80"/>
    </row>
    <row r="13" spans="1:12" s="13" customFormat="1" ht="24" customHeight="1" thickBot="1" x14ac:dyDescent="0.35">
      <c r="A13" s="17"/>
      <c r="B13" s="100" t="s">
        <v>77</v>
      </c>
      <c r="C13" s="176"/>
      <c r="D13" s="176"/>
      <c r="E13" s="181">
        <f>SUM(E11+A10)</f>
        <v>0</v>
      </c>
      <c r="F13" s="179"/>
      <c r="G13" s="179"/>
      <c r="H13" s="181">
        <f>SUM(H11+A10)</f>
        <v>0</v>
      </c>
      <c r="I13" s="179"/>
      <c r="J13" s="179"/>
      <c r="K13" s="181">
        <f>SUM(K11+A10)</f>
        <v>0</v>
      </c>
      <c r="L13" s="16"/>
    </row>
    <row r="14" spans="1:12" s="13" customFormat="1" ht="17.25" thickBot="1" x14ac:dyDescent="0.35">
      <c r="A14" s="17"/>
      <c r="B14" s="18"/>
      <c r="C14" s="16"/>
      <c r="D14" s="16"/>
      <c r="E14" s="16"/>
      <c r="F14" s="16"/>
      <c r="G14" s="16"/>
      <c r="H14" s="16"/>
      <c r="I14" s="16"/>
      <c r="J14" s="16"/>
      <c r="K14" s="16"/>
      <c r="L14" s="16"/>
    </row>
    <row r="15" spans="1:12" ht="35.25" customHeight="1" x14ac:dyDescent="0.3">
      <c r="A15" s="35"/>
      <c r="B15" s="35"/>
      <c r="C15" s="601" t="s">
        <v>44</v>
      </c>
      <c r="D15" s="602"/>
      <c r="E15" s="602"/>
      <c r="F15" s="602"/>
      <c r="G15" s="602"/>
      <c r="H15" s="602"/>
      <c r="I15" s="602"/>
      <c r="J15" s="602"/>
      <c r="K15" s="603"/>
      <c r="L15" s="15"/>
    </row>
    <row r="16" spans="1:12" s="13" customFormat="1" ht="30.75" customHeight="1" thickBot="1" x14ac:dyDescent="0.35">
      <c r="A16" s="3"/>
      <c r="B16" s="35"/>
      <c r="C16" s="606" t="s">
        <v>45</v>
      </c>
      <c r="D16" s="607"/>
      <c r="E16" s="608"/>
      <c r="F16" s="609" t="s">
        <v>46</v>
      </c>
      <c r="G16" s="607"/>
      <c r="H16" s="608"/>
      <c r="I16" s="609" t="s">
        <v>47</v>
      </c>
      <c r="J16" s="607"/>
      <c r="K16" s="610"/>
      <c r="L16" s="15"/>
    </row>
    <row r="17" spans="1:12" ht="27" customHeight="1" thickBot="1" x14ac:dyDescent="0.35">
      <c r="B17" s="230" t="s">
        <v>54</v>
      </c>
      <c r="C17" s="36" t="s">
        <v>48</v>
      </c>
      <c r="D17" s="32" t="s">
        <v>49</v>
      </c>
      <c r="E17" s="38" t="s">
        <v>50</v>
      </c>
      <c r="F17" s="37" t="s">
        <v>48</v>
      </c>
      <c r="G17" s="32" t="s">
        <v>49</v>
      </c>
      <c r="H17" s="38" t="s">
        <v>50</v>
      </c>
      <c r="I17" s="37" t="s">
        <v>48</v>
      </c>
      <c r="J17" s="32" t="s">
        <v>49</v>
      </c>
      <c r="K17" s="39" t="s">
        <v>50</v>
      </c>
      <c r="L17" s="19"/>
    </row>
    <row r="18" spans="1:12" ht="16.5" customHeight="1" x14ac:dyDescent="0.3">
      <c r="A18" s="553" t="s">
        <v>114</v>
      </c>
      <c r="B18" s="302" t="s">
        <v>57</v>
      </c>
      <c r="C18" s="303">
        <v>3</v>
      </c>
      <c r="D18" s="293"/>
      <c r="E18" s="294">
        <v>2</v>
      </c>
      <c r="F18" s="293">
        <v>17</v>
      </c>
      <c r="G18" s="293"/>
      <c r="H18" s="294">
        <v>5</v>
      </c>
      <c r="I18" s="293"/>
      <c r="J18" s="293"/>
      <c r="K18" s="295"/>
      <c r="L18" s="20"/>
    </row>
    <row r="19" spans="1:12" ht="17.25" customHeight="1" x14ac:dyDescent="0.3">
      <c r="A19" s="554"/>
      <c r="B19" s="304" t="s">
        <v>58</v>
      </c>
      <c r="C19" s="305"/>
      <c r="D19" s="306" t="s">
        <v>103</v>
      </c>
      <c r="E19" s="294"/>
      <c r="F19" s="293"/>
      <c r="G19" s="293">
        <v>12</v>
      </c>
      <c r="H19" s="294">
        <v>3</v>
      </c>
      <c r="I19" s="293"/>
      <c r="J19" s="293"/>
      <c r="K19" s="295"/>
      <c r="L19" s="16"/>
    </row>
    <row r="20" spans="1:12" ht="17.25" customHeight="1" x14ac:dyDescent="0.3">
      <c r="A20" s="554"/>
      <c r="B20" s="304" t="s">
        <v>59</v>
      </c>
      <c r="C20" s="303">
        <v>4</v>
      </c>
      <c r="D20" s="293"/>
      <c r="E20" s="294">
        <v>1</v>
      </c>
      <c r="F20" s="293"/>
      <c r="G20" s="293"/>
      <c r="H20" s="294"/>
      <c r="I20" s="293">
        <v>12</v>
      </c>
      <c r="J20" s="293"/>
      <c r="K20" s="295">
        <v>4</v>
      </c>
      <c r="L20" s="16"/>
    </row>
    <row r="21" spans="1:12" ht="17.25" customHeight="1" x14ac:dyDescent="0.3">
      <c r="A21" s="554"/>
      <c r="B21" s="307" t="s">
        <v>64</v>
      </c>
      <c r="C21" s="305"/>
      <c r="D21" s="293"/>
      <c r="E21" s="294"/>
      <c r="F21" s="293"/>
      <c r="G21" s="293"/>
      <c r="H21" s="294"/>
      <c r="I21" s="293"/>
      <c r="J21" s="293"/>
      <c r="K21" s="295"/>
      <c r="L21" s="16"/>
    </row>
    <row r="22" spans="1:12" ht="17.25" customHeight="1" thickBot="1" x14ac:dyDescent="0.35">
      <c r="A22" s="168">
        <f>'2. Current Resource'!$F$6</f>
        <v>0</v>
      </c>
      <c r="B22" s="297" t="s">
        <v>64</v>
      </c>
      <c r="C22" s="308"/>
      <c r="D22" s="299"/>
      <c r="E22" s="300"/>
      <c r="F22" s="299"/>
      <c r="G22" s="299"/>
      <c r="H22" s="300"/>
      <c r="I22" s="299"/>
      <c r="J22" s="299"/>
      <c r="K22" s="301"/>
      <c r="L22" s="16"/>
    </row>
    <row r="23" spans="1:12" ht="17.25" customHeight="1" thickBot="1" x14ac:dyDescent="0.35">
      <c r="B23" s="182" t="s">
        <v>55</v>
      </c>
      <c r="C23" s="177">
        <f>SUM(C18:C22)</f>
        <v>7</v>
      </c>
      <c r="D23" s="178">
        <f>SUM(D18:D22)</f>
        <v>0</v>
      </c>
      <c r="E23" s="614">
        <f>SUM(C23-D23)</f>
        <v>7</v>
      </c>
      <c r="F23" s="177">
        <f>SUM(F18:F22)</f>
        <v>17</v>
      </c>
      <c r="G23" s="180">
        <f>SUM(G18:G22)</f>
        <v>12</v>
      </c>
      <c r="H23" s="614">
        <f>SUM(F23-G23)</f>
        <v>5</v>
      </c>
      <c r="I23" s="177">
        <f>SUM(I18:I22)</f>
        <v>12</v>
      </c>
      <c r="J23" s="180">
        <f>SUM(J18:J22)</f>
        <v>0</v>
      </c>
      <c r="K23" s="614">
        <f>SUM(I23-J23)</f>
        <v>12</v>
      </c>
      <c r="L23" s="16"/>
    </row>
    <row r="24" spans="1:12" s="82" customFormat="1" ht="24" customHeight="1" thickBot="1" x14ac:dyDescent="0.35">
      <c r="B24" s="96" t="s">
        <v>56</v>
      </c>
      <c r="C24" s="175"/>
      <c r="D24" s="175"/>
      <c r="E24" s="615"/>
      <c r="F24" s="175"/>
      <c r="G24" s="175"/>
      <c r="H24" s="615"/>
      <c r="I24" s="175"/>
      <c r="J24" s="175"/>
      <c r="K24" s="615"/>
      <c r="L24" s="80"/>
    </row>
    <row r="25" spans="1:12" ht="24" customHeight="1" thickBot="1" x14ac:dyDescent="0.35">
      <c r="B25" s="102" t="s">
        <v>77</v>
      </c>
      <c r="C25" s="176"/>
      <c r="D25" s="176"/>
      <c r="E25" s="183">
        <f>SUM(E23+A22)</f>
        <v>7</v>
      </c>
      <c r="F25" s="179"/>
      <c r="G25" s="179"/>
      <c r="H25" s="183">
        <f>SUM(H23+A22)</f>
        <v>5</v>
      </c>
      <c r="I25" s="179"/>
      <c r="J25" s="179"/>
      <c r="K25" s="183">
        <f>SUM(K23+A22)</f>
        <v>12</v>
      </c>
      <c r="L25" s="16"/>
    </row>
    <row r="26" spans="1:12" ht="17.25" customHeight="1" thickBot="1" x14ac:dyDescent="0.35">
      <c r="L26" s="16"/>
    </row>
    <row r="27" spans="1:12" ht="35.25" customHeight="1" x14ac:dyDescent="0.3">
      <c r="A27" s="35"/>
      <c r="B27" s="35"/>
      <c r="C27" s="611" t="s">
        <v>44</v>
      </c>
      <c r="D27" s="612"/>
      <c r="E27" s="612"/>
      <c r="F27" s="612"/>
      <c r="G27" s="612"/>
      <c r="H27" s="612"/>
      <c r="I27" s="612"/>
      <c r="J27" s="612"/>
      <c r="K27" s="613"/>
      <c r="L27" s="16"/>
    </row>
    <row r="28" spans="1:12" ht="30.75" customHeight="1" thickBot="1" x14ac:dyDescent="0.35">
      <c r="A28" s="3"/>
      <c r="B28" s="35"/>
      <c r="C28" s="564" t="s">
        <v>45</v>
      </c>
      <c r="D28" s="565"/>
      <c r="E28" s="566"/>
      <c r="F28" s="567" t="s">
        <v>46</v>
      </c>
      <c r="G28" s="565"/>
      <c r="H28" s="566"/>
      <c r="I28" s="567" t="s">
        <v>47</v>
      </c>
      <c r="J28" s="565"/>
      <c r="K28" s="568"/>
    </row>
    <row r="29" spans="1:12" ht="27" customHeight="1" thickBot="1" x14ac:dyDescent="0.35">
      <c r="B29" s="170" t="s">
        <v>54</v>
      </c>
      <c r="C29" s="36" t="s">
        <v>48</v>
      </c>
      <c r="D29" s="32" t="s">
        <v>49</v>
      </c>
      <c r="E29" s="38" t="s">
        <v>50</v>
      </c>
      <c r="F29" s="37" t="s">
        <v>48</v>
      </c>
      <c r="G29" s="32" t="s">
        <v>49</v>
      </c>
      <c r="H29" s="38" t="s">
        <v>50</v>
      </c>
      <c r="I29" s="37" t="s">
        <v>48</v>
      </c>
      <c r="J29" s="32" t="s">
        <v>49</v>
      </c>
      <c r="K29" s="39" t="s">
        <v>50</v>
      </c>
    </row>
    <row r="30" spans="1:12" ht="16.5" customHeight="1" x14ac:dyDescent="0.3">
      <c r="A30" s="555" t="s">
        <v>115</v>
      </c>
      <c r="B30" s="309" t="s">
        <v>64</v>
      </c>
      <c r="C30" s="305"/>
      <c r="D30" s="293"/>
      <c r="E30" s="294"/>
      <c r="F30" s="293"/>
      <c r="G30" s="293"/>
      <c r="H30" s="294"/>
      <c r="I30" s="293"/>
      <c r="J30" s="293"/>
      <c r="K30" s="295"/>
    </row>
    <row r="31" spans="1:12" ht="16.5" customHeight="1" x14ac:dyDescent="0.3">
      <c r="A31" s="556"/>
      <c r="B31" s="307" t="s">
        <v>64</v>
      </c>
      <c r="C31" s="305"/>
      <c r="D31" s="293"/>
      <c r="E31" s="294"/>
      <c r="F31" s="293"/>
      <c r="G31" s="293"/>
      <c r="H31" s="294"/>
      <c r="I31" s="293"/>
      <c r="J31" s="293"/>
      <c r="K31" s="295"/>
    </row>
    <row r="32" spans="1:12" ht="16.5" customHeight="1" x14ac:dyDescent="0.3">
      <c r="A32" s="556"/>
      <c r="B32" s="307" t="s">
        <v>64</v>
      </c>
      <c r="C32" s="305"/>
      <c r="D32" s="293"/>
      <c r="E32" s="294"/>
      <c r="F32" s="293"/>
      <c r="G32" s="293"/>
      <c r="H32" s="294"/>
      <c r="I32" s="293"/>
      <c r="J32" s="293"/>
      <c r="K32" s="295"/>
    </row>
    <row r="33" spans="1:12" ht="16.5" customHeight="1" x14ac:dyDescent="0.3">
      <c r="A33" s="556"/>
      <c r="B33" s="307" t="s">
        <v>64</v>
      </c>
      <c r="C33" s="305"/>
      <c r="D33" s="293"/>
      <c r="E33" s="294"/>
      <c r="F33" s="293"/>
      <c r="G33" s="293"/>
      <c r="H33" s="294"/>
      <c r="I33" s="293"/>
      <c r="J33" s="293"/>
      <c r="K33" s="295"/>
    </row>
    <row r="34" spans="1:12" ht="17.25" customHeight="1" thickBot="1" x14ac:dyDescent="0.35">
      <c r="A34" s="169">
        <f>'2. Current Resource'!$I$6</f>
        <v>0</v>
      </c>
      <c r="B34" s="291" t="s">
        <v>64</v>
      </c>
      <c r="C34" s="308"/>
      <c r="D34" s="299"/>
      <c r="E34" s="300"/>
      <c r="F34" s="299"/>
      <c r="G34" s="299"/>
      <c r="H34" s="300"/>
      <c r="I34" s="299"/>
      <c r="J34" s="299"/>
      <c r="K34" s="301"/>
    </row>
    <row r="35" spans="1:12" ht="17.25" customHeight="1" thickBot="1" x14ac:dyDescent="0.35">
      <c r="B35" s="184" t="s">
        <v>55</v>
      </c>
      <c r="C35" s="177">
        <f>SUM(C30:C34)</f>
        <v>0</v>
      </c>
      <c r="D35" s="178">
        <f>SUM(D30:D34)</f>
        <v>0</v>
      </c>
      <c r="E35" s="572">
        <f>SUM(C35-D35)</f>
        <v>0</v>
      </c>
      <c r="F35" s="177">
        <f>SUM(F30:F34)</f>
        <v>0</v>
      </c>
      <c r="G35" s="180">
        <f>SUM(G30:G34)</f>
        <v>0</v>
      </c>
      <c r="H35" s="572">
        <f>SUM(F35-G35)</f>
        <v>0</v>
      </c>
      <c r="I35" s="177">
        <f>SUM(I30:I34)</f>
        <v>0</v>
      </c>
      <c r="J35" s="180">
        <f>SUM(J30:J34)</f>
        <v>0</v>
      </c>
      <c r="K35" s="572">
        <f>SUM(I35-J35)</f>
        <v>0</v>
      </c>
    </row>
    <row r="36" spans="1:12" s="82" customFormat="1" ht="24" customHeight="1" thickBot="1" x14ac:dyDescent="0.35">
      <c r="B36" s="97" t="s">
        <v>56</v>
      </c>
      <c r="C36" s="175"/>
      <c r="D36" s="175"/>
      <c r="E36" s="573"/>
      <c r="F36" s="175"/>
      <c r="G36" s="175"/>
      <c r="H36" s="573"/>
      <c r="I36" s="175"/>
      <c r="J36" s="175"/>
      <c r="K36" s="573"/>
      <c r="L36" s="83"/>
    </row>
    <row r="37" spans="1:12" ht="24" customHeight="1" thickBot="1" x14ac:dyDescent="0.35">
      <c r="B37" s="101" t="s">
        <v>77</v>
      </c>
      <c r="C37" s="176"/>
      <c r="D37" s="176"/>
      <c r="E37" s="185">
        <f>SUM(E35+A34)</f>
        <v>0</v>
      </c>
      <c r="F37" s="179"/>
      <c r="G37" s="179"/>
      <c r="H37" s="185">
        <f>SUM(H35+A34)</f>
        <v>0</v>
      </c>
      <c r="I37" s="179"/>
      <c r="J37" s="179"/>
      <c r="K37" s="185">
        <f>SUM(K35+A34)</f>
        <v>0</v>
      </c>
    </row>
    <row r="38" spans="1:12" ht="17.25" thickBot="1" x14ac:dyDescent="0.35"/>
    <row r="39" spans="1:12" ht="35.25" customHeight="1" x14ac:dyDescent="0.3">
      <c r="A39" s="35"/>
      <c r="B39" s="35"/>
      <c r="C39" s="569" t="s">
        <v>44</v>
      </c>
      <c r="D39" s="570"/>
      <c r="E39" s="570"/>
      <c r="F39" s="570"/>
      <c r="G39" s="570"/>
      <c r="H39" s="570"/>
      <c r="I39" s="570"/>
      <c r="J39" s="570"/>
      <c r="K39" s="571"/>
    </row>
    <row r="40" spans="1:12" ht="30.75" customHeight="1" thickBot="1" x14ac:dyDescent="0.35">
      <c r="A40" s="3"/>
      <c r="B40" s="35"/>
      <c r="C40" s="576" t="s">
        <v>45</v>
      </c>
      <c r="D40" s="577"/>
      <c r="E40" s="578"/>
      <c r="F40" s="579" t="s">
        <v>46</v>
      </c>
      <c r="G40" s="577"/>
      <c r="H40" s="578"/>
      <c r="I40" s="579" t="s">
        <v>47</v>
      </c>
      <c r="J40" s="577"/>
      <c r="K40" s="580"/>
    </row>
    <row r="41" spans="1:12" ht="27" customHeight="1" thickBot="1" x14ac:dyDescent="0.35">
      <c r="B41" s="172" t="s">
        <v>54</v>
      </c>
      <c r="C41" s="36" t="s">
        <v>48</v>
      </c>
      <c r="D41" s="32" t="s">
        <v>49</v>
      </c>
      <c r="E41" s="38" t="s">
        <v>50</v>
      </c>
      <c r="F41" s="37" t="s">
        <v>48</v>
      </c>
      <c r="G41" s="32" t="s">
        <v>49</v>
      </c>
      <c r="H41" s="38" t="s">
        <v>50</v>
      </c>
      <c r="I41" s="37" t="s">
        <v>48</v>
      </c>
      <c r="J41" s="32" t="s">
        <v>49</v>
      </c>
      <c r="K41" s="39" t="s">
        <v>50</v>
      </c>
    </row>
    <row r="42" spans="1:12" ht="16.5" customHeight="1" x14ac:dyDescent="0.3">
      <c r="A42" s="557" t="s">
        <v>83</v>
      </c>
      <c r="B42" s="309" t="s">
        <v>64</v>
      </c>
      <c r="C42" s="305"/>
      <c r="D42" s="293"/>
      <c r="E42" s="294"/>
      <c r="F42" s="293"/>
      <c r="G42" s="293"/>
      <c r="H42" s="294"/>
      <c r="I42" s="293"/>
      <c r="J42" s="293"/>
      <c r="K42" s="295"/>
      <c r="L42" s="66"/>
    </row>
    <row r="43" spans="1:12" ht="16.5" customHeight="1" x14ac:dyDescent="0.3">
      <c r="A43" s="558"/>
      <c r="B43" s="307" t="s">
        <v>64</v>
      </c>
      <c r="C43" s="305"/>
      <c r="D43" s="293"/>
      <c r="E43" s="294"/>
      <c r="F43" s="293"/>
      <c r="G43" s="293"/>
      <c r="H43" s="294"/>
      <c r="I43" s="293"/>
      <c r="J43" s="293"/>
      <c r="K43" s="295"/>
      <c r="L43" s="66"/>
    </row>
    <row r="44" spans="1:12" ht="16.5" customHeight="1" x14ac:dyDescent="0.3">
      <c r="A44" s="558"/>
      <c r="B44" s="307" t="s">
        <v>64</v>
      </c>
      <c r="C44" s="305"/>
      <c r="D44" s="293"/>
      <c r="E44" s="294"/>
      <c r="F44" s="293"/>
      <c r="G44" s="293"/>
      <c r="H44" s="294"/>
      <c r="I44" s="293"/>
      <c r="J44" s="293"/>
      <c r="K44" s="295"/>
      <c r="L44" s="66"/>
    </row>
    <row r="45" spans="1:12" ht="16.5" customHeight="1" x14ac:dyDescent="0.3">
      <c r="A45" s="558"/>
      <c r="B45" s="307" t="s">
        <v>64</v>
      </c>
      <c r="C45" s="305"/>
      <c r="D45" s="293"/>
      <c r="E45" s="294"/>
      <c r="F45" s="293"/>
      <c r="G45" s="293"/>
      <c r="H45" s="294"/>
      <c r="I45" s="293"/>
      <c r="J45" s="293"/>
      <c r="K45" s="295"/>
      <c r="L45" s="66"/>
    </row>
    <row r="46" spans="1:12" ht="17.25" customHeight="1" thickBot="1" x14ac:dyDescent="0.35">
      <c r="A46" s="171">
        <f>'2. Current Resource'!$L$6</f>
        <v>0</v>
      </c>
      <c r="B46" s="297" t="s">
        <v>64</v>
      </c>
      <c r="C46" s="308"/>
      <c r="D46" s="299"/>
      <c r="E46" s="300"/>
      <c r="F46" s="299"/>
      <c r="G46" s="299"/>
      <c r="H46" s="300"/>
      <c r="I46" s="299"/>
      <c r="J46" s="299"/>
      <c r="K46" s="301"/>
      <c r="L46" s="66"/>
    </row>
    <row r="47" spans="1:12" ht="17.25" customHeight="1" thickBot="1" x14ac:dyDescent="0.35">
      <c r="B47" s="182" t="s">
        <v>55</v>
      </c>
      <c r="C47" s="177">
        <f>SUM(C42:C46)</f>
        <v>0</v>
      </c>
      <c r="D47" s="178">
        <f>SUM(D42:D46)</f>
        <v>0</v>
      </c>
      <c r="E47" s="584">
        <f>SUM(C47-D47)</f>
        <v>0</v>
      </c>
      <c r="F47" s="177">
        <f>SUM(F42:F46)</f>
        <v>0</v>
      </c>
      <c r="G47" s="180">
        <f>SUM(G42:G46)</f>
        <v>0</v>
      </c>
      <c r="H47" s="584">
        <f>SUM(F47-G47)</f>
        <v>0</v>
      </c>
      <c r="I47" s="177">
        <f>SUM(I42:I46)</f>
        <v>0</v>
      </c>
      <c r="J47" s="180">
        <f>SUM(J42:J46)</f>
        <v>0</v>
      </c>
      <c r="K47" s="584">
        <f>SUM(I47-J47)</f>
        <v>0</v>
      </c>
      <c r="L47" s="66"/>
    </row>
    <row r="48" spans="1:12" s="82" customFormat="1" ht="24" customHeight="1" thickBot="1" x14ac:dyDescent="0.35">
      <c r="B48" s="98" t="s">
        <v>56</v>
      </c>
      <c r="C48" s="175"/>
      <c r="D48" s="175"/>
      <c r="E48" s="585"/>
      <c r="F48" s="175"/>
      <c r="G48" s="175"/>
      <c r="H48" s="585"/>
      <c r="I48" s="175"/>
      <c r="J48" s="175"/>
      <c r="K48" s="585"/>
    </row>
    <row r="49" spans="1:12" ht="24" customHeight="1" thickBot="1" x14ac:dyDescent="0.35">
      <c r="B49" s="103" t="s">
        <v>77</v>
      </c>
      <c r="C49" s="176"/>
      <c r="D49" s="176"/>
      <c r="E49" s="186">
        <f>SUM(E47+A46)</f>
        <v>0</v>
      </c>
      <c r="F49" s="179"/>
      <c r="G49" s="179"/>
      <c r="H49" s="186">
        <f>SUM(H47+A46)</f>
        <v>0</v>
      </c>
      <c r="I49" s="179"/>
      <c r="J49" s="179"/>
      <c r="K49" s="186">
        <f>SUM(K47+A46)</f>
        <v>0</v>
      </c>
      <c r="L49" s="66"/>
    </row>
    <row r="50" spans="1:12" ht="17.25" thickBot="1" x14ac:dyDescent="0.35">
      <c r="L50" s="66"/>
    </row>
    <row r="51" spans="1:12" ht="35.25" customHeight="1" x14ac:dyDescent="0.3">
      <c r="A51" s="35"/>
      <c r="B51" s="35"/>
      <c r="C51" s="581" t="s">
        <v>44</v>
      </c>
      <c r="D51" s="582"/>
      <c r="E51" s="582"/>
      <c r="F51" s="582"/>
      <c r="G51" s="582"/>
      <c r="H51" s="582"/>
      <c r="I51" s="582"/>
      <c r="J51" s="582"/>
      <c r="K51" s="583"/>
      <c r="L51" s="66"/>
    </row>
    <row r="52" spans="1:12" ht="30.75" customHeight="1" thickBot="1" x14ac:dyDescent="0.35">
      <c r="A52" s="3"/>
      <c r="B52" s="35"/>
      <c r="C52" s="559" t="s">
        <v>45</v>
      </c>
      <c r="D52" s="560"/>
      <c r="E52" s="561"/>
      <c r="F52" s="574" t="s">
        <v>46</v>
      </c>
      <c r="G52" s="560"/>
      <c r="H52" s="561"/>
      <c r="I52" s="574" t="s">
        <v>47</v>
      </c>
      <c r="J52" s="560"/>
      <c r="K52" s="575"/>
      <c r="L52" s="66"/>
    </row>
    <row r="53" spans="1:12" ht="27" customHeight="1" thickBot="1" x14ac:dyDescent="0.35">
      <c r="B53" s="174" t="s">
        <v>54</v>
      </c>
      <c r="C53" s="36" t="s">
        <v>48</v>
      </c>
      <c r="D53" s="32" t="s">
        <v>49</v>
      </c>
      <c r="E53" s="38" t="s">
        <v>50</v>
      </c>
      <c r="F53" s="37" t="s">
        <v>48</v>
      </c>
      <c r="G53" s="32" t="s">
        <v>49</v>
      </c>
      <c r="H53" s="38" t="s">
        <v>50</v>
      </c>
      <c r="I53" s="37" t="s">
        <v>48</v>
      </c>
      <c r="J53" s="32" t="s">
        <v>49</v>
      </c>
      <c r="K53" s="39" t="s">
        <v>50</v>
      </c>
      <c r="L53" s="66"/>
    </row>
    <row r="54" spans="1:12" ht="16.5" customHeight="1" x14ac:dyDescent="0.3">
      <c r="A54" s="562" t="s">
        <v>86</v>
      </c>
      <c r="B54" s="309" t="s">
        <v>64</v>
      </c>
      <c r="C54" s="305"/>
      <c r="D54" s="293"/>
      <c r="E54" s="294"/>
      <c r="F54" s="293"/>
      <c r="G54" s="293"/>
      <c r="H54" s="294"/>
      <c r="I54" s="293"/>
      <c r="J54" s="293"/>
      <c r="K54" s="295"/>
      <c r="L54" s="66"/>
    </row>
    <row r="55" spans="1:12" ht="16.5" customHeight="1" x14ac:dyDescent="0.3">
      <c r="A55" s="563"/>
      <c r="B55" s="307" t="s">
        <v>64</v>
      </c>
      <c r="C55" s="305"/>
      <c r="D55" s="293"/>
      <c r="E55" s="294"/>
      <c r="F55" s="293"/>
      <c r="G55" s="293"/>
      <c r="H55" s="294"/>
      <c r="I55" s="293"/>
      <c r="J55" s="293"/>
      <c r="K55" s="295"/>
      <c r="L55" s="66"/>
    </row>
    <row r="56" spans="1:12" ht="16.5" customHeight="1" x14ac:dyDescent="0.3">
      <c r="A56" s="563"/>
      <c r="B56" s="307" t="s">
        <v>64</v>
      </c>
      <c r="C56" s="305"/>
      <c r="D56" s="293"/>
      <c r="E56" s="294"/>
      <c r="F56" s="293"/>
      <c r="G56" s="293"/>
      <c r="H56" s="294"/>
      <c r="I56" s="293"/>
      <c r="J56" s="293"/>
      <c r="K56" s="295"/>
      <c r="L56" s="66"/>
    </row>
    <row r="57" spans="1:12" ht="16.5" customHeight="1" x14ac:dyDescent="0.3">
      <c r="A57" s="563"/>
      <c r="B57" s="307" t="s">
        <v>64</v>
      </c>
      <c r="C57" s="305"/>
      <c r="D57" s="293"/>
      <c r="E57" s="294"/>
      <c r="F57" s="293"/>
      <c r="G57" s="293"/>
      <c r="H57" s="294"/>
      <c r="I57" s="293"/>
      <c r="J57" s="293"/>
      <c r="K57" s="295"/>
      <c r="L57" s="66"/>
    </row>
    <row r="58" spans="1:12" ht="17.25" customHeight="1" thickBot="1" x14ac:dyDescent="0.35">
      <c r="A58" s="173">
        <f>'2. Current Resource'!$O$6</f>
        <v>0</v>
      </c>
      <c r="B58" s="291" t="s">
        <v>64</v>
      </c>
      <c r="C58" s="308"/>
      <c r="D58" s="299"/>
      <c r="E58" s="300"/>
      <c r="F58" s="299"/>
      <c r="G58" s="299"/>
      <c r="H58" s="300"/>
      <c r="I58" s="299"/>
      <c r="J58" s="299"/>
      <c r="K58" s="301"/>
      <c r="L58" s="66"/>
    </row>
    <row r="59" spans="1:12" ht="17.25" customHeight="1" thickBot="1" x14ac:dyDescent="0.35">
      <c r="B59" s="76" t="s">
        <v>55</v>
      </c>
      <c r="C59" s="177">
        <f>SUM(C54:C58)</f>
        <v>0</v>
      </c>
      <c r="D59" s="78">
        <f>SUM(D54:D58)</f>
        <v>0</v>
      </c>
      <c r="E59" s="599">
        <f>SUM(C59-D59)</f>
        <v>0</v>
      </c>
      <c r="F59" s="177">
        <f>SUM(F54:F58)</f>
        <v>0</v>
      </c>
      <c r="G59" s="180">
        <f>SUM(G54:G58)</f>
        <v>0</v>
      </c>
      <c r="H59" s="599">
        <f>SUM(F59-G59)</f>
        <v>0</v>
      </c>
      <c r="I59" s="177">
        <f>SUM(I54:I58)</f>
        <v>0</v>
      </c>
      <c r="J59" s="180">
        <f>SUM(J54:J58)</f>
        <v>0</v>
      </c>
      <c r="K59" s="599">
        <f>SUM(I59-J59)</f>
        <v>0</v>
      </c>
    </row>
    <row r="60" spans="1:12" s="82" customFormat="1" ht="24" customHeight="1" thickBot="1" x14ac:dyDescent="0.35">
      <c r="B60" s="99" t="s">
        <v>56</v>
      </c>
      <c r="C60" s="175"/>
      <c r="D60" s="175"/>
      <c r="E60" s="600"/>
      <c r="F60" s="175"/>
      <c r="G60" s="175"/>
      <c r="H60" s="600"/>
      <c r="I60" s="175"/>
      <c r="J60" s="175"/>
      <c r="K60" s="600"/>
      <c r="L60" s="83"/>
    </row>
    <row r="61" spans="1:12" ht="24" customHeight="1" thickBot="1" x14ac:dyDescent="0.35">
      <c r="B61" s="104" t="s">
        <v>77</v>
      </c>
      <c r="C61" s="176"/>
      <c r="D61" s="176"/>
      <c r="E61" s="187">
        <f>SUM(E59+A58)</f>
        <v>0</v>
      </c>
      <c r="F61" s="179"/>
      <c r="G61" s="179"/>
      <c r="H61" s="187">
        <f>SUM(H59+A58)</f>
        <v>0</v>
      </c>
      <c r="I61" s="179"/>
      <c r="J61" s="179"/>
      <c r="K61" s="187">
        <f>SUM(K59+A58)</f>
        <v>0</v>
      </c>
    </row>
  </sheetData>
  <sheetProtection password="C438" sheet="1" objects="1" scenarios="1"/>
  <mergeCells count="42">
    <mergeCell ref="C27:K27"/>
    <mergeCell ref="C28:E28"/>
    <mergeCell ref="F28:H28"/>
    <mergeCell ref="I28:K28"/>
    <mergeCell ref="E23:E24"/>
    <mergeCell ref="H23:H24"/>
    <mergeCell ref="K23:K24"/>
    <mergeCell ref="C1:K1"/>
    <mergeCell ref="A1:B1"/>
    <mergeCell ref="A6:A9"/>
    <mergeCell ref="C15:K15"/>
    <mergeCell ref="C16:E16"/>
    <mergeCell ref="F16:H16"/>
    <mergeCell ref="I16:K16"/>
    <mergeCell ref="A18:A21"/>
    <mergeCell ref="C3:K3"/>
    <mergeCell ref="C4:E4"/>
    <mergeCell ref="F4:H4"/>
    <mergeCell ref="I4:K4"/>
    <mergeCell ref="E11:E12"/>
    <mergeCell ref="H11:H12"/>
    <mergeCell ref="K11:K12"/>
    <mergeCell ref="A54:A57"/>
    <mergeCell ref="A30:A33"/>
    <mergeCell ref="E35:E36"/>
    <mergeCell ref="H35:H36"/>
    <mergeCell ref="K35:K36"/>
    <mergeCell ref="C39:K39"/>
    <mergeCell ref="E47:E48"/>
    <mergeCell ref="H47:H48"/>
    <mergeCell ref="K47:K48"/>
    <mergeCell ref="A42:A45"/>
    <mergeCell ref="C40:E40"/>
    <mergeCell ref="F40:H40"/>
    <mergeCell ref="I40:K40"/>
    <mergeCell ref="E59:E60"/>
    <mergeCell ref="H59:H60"/>
    <mergeCell ref="K59:K60"/>
    <mergeCell ref="C51:K51"/>
    <mergeCell ref="C52:E52"/>
    <mergeCell ref="F52:H52"/>
    <mergeCell ref="I52:K52"/>
  </mergeCells>
  <pageMargins left="0.7" right="0.7" top="0.75" bottom="0.75" header="0.3" footer="0.3"/>
  <pageSetup paperSize="8"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7"/>
  </sheetPr>
  <dimension ref="A1:I36"/>
  <sheetViews>
    <sheetView view="pageBreakPreview" zoomScale="70" zoomScaleNormal="85" zoomScaleSheetLayoutView="70" workbookViewId="0">
      <selection activeCell="D4" activeCellId="14" sqref="A3:A8 B3:I3 A10:A15 B10:I10 A17:A22 B17:I17 A24:A29 B24:I24 A31:A36 B31:I31 D32:D36 D25:D29 D18:D22 D11:D15 D4:D8"/>
    </sheetView>
  </sheetViews>
  <sheetFormatPr defaultRowHeight="16.5" x14ac:dyDescent="0.3"/>
  <cols>
    <col min="1" max="1" width="5.75" style="75" customWidth="1"/>
    <col min="2" max="2" width="39" style="75" customWidth="1"/>
    <col min="3" max="3" width="15.375" style="227" customWidth="1"/>
    <col min="4" max="5" width="15.375" style="75" customWidth="1"/>
    <col min="6" max="6" width="43.625" style="75" customWidth="1"/>
    <col min="7" max="8" width="17.875" style="227" customWidth="1"/>
    <col min="9" max="9" width="17.875" style="75" customWidth="1"/>
    <col min="10" max="16384" width="9" style="75"/>
  </cols>
  <sheetData>
    <row r="1" spans="1:9" ht="36" customHeight="1" thickBot="1" x14ac:dyDescent="0.35">
      <c r="B1" s="619" t="str">
        <f>'2. Current Resource'!$A$1</f>
        <v>Type Council Here</v>
      </c>
      <c r="C1" s="620"/>
      <c r="D1" s="194"/>
      <c r="E1" s="195"/>
    </row>
    <row r="2" spans="1:9" ht="18" customHeight="1" thickBot="1" x14ac:dyDescent="0.35">
      <c r="B2" s="107"/>
      <c r="C2" s="107"/>
      <c r="D2" s="107"/>
      <c r="E2" s="107"/>
      <c r="F2" s="107"/>
      <c r="G2" s="107"/>
      <c r="H2" s="107"/>
    </row>
    <row r="3" spans="1:9" ht="45.75" customHeight="1" thickBot="1" x14ac:dyDescent="0.35">
      <c r="A3" s="621" t="s">
        <v>37</v>
      </c>
      <c r="B3" s="188" t="s">
        <v>80</v>
      </c>
      <c r="C3" s="221" t="s">
        <v>87</v>
      </c>
      <c r="D3" s="223" t="s">
        <v>88</v>
      </c>
      <c r="E3" s="221" t="s">
        <v>90</v>
      </c>
      <c r="F3" s="188" t="s">
        <v>81</v>
      </c>
      <c r="G3" s="222" t="s">
        <v>91</v>
      </c>
      <c r="H3" s="224" t="s">
        <v>92</v>
      </c>
      <c r="I3" s="222" t="s">
        <v>89</v>
      </c>
    </row>
    <row r="4" spans="1:9" ht="18" customHeight="1" x14ac:dyDescent="0.3">
      <c r="A4" s="622"/>
      <c r="B4" s="310" t="s">
        <v>64</v>
      </c>
      <c r="C4" s="311"/>
      <c r="D4" s="212" t="e">
        <f>SUM((C4/A8))</f>
        <v>#DIV/0!</v>
      </c>
      <c r="E4" s="202">
        <f>SUM(A8-C4)</f>
        <v>0</v>
      </c>
      <c r="F4" s="330"/>
      <c r="G4" s="331"/>
      <c r="H4" s="228">
        <f>(E4*G4)/7.4</f>
        <v>0</v>
      </c>
      <c r="I4" s="338"/>
    </row>
    <row r="5" spans="1:9" ht="18" customHeight="1" x14ac:dyDescent="0.3">
      <c r="A5" s="622"/>
      <c r="B5" s="310" t="s">
        <v>64</v>
      </c>
      <c r="C5" s="312"/>
      <c r="D5" s="213" t="e">
        <f>SUM((C5/A8))</f>
        <v>#DIV/0!</v>
      </c>
      <c r="E5" s="202">
        <f>SUM(A8-C5)</f>
        <v>0</v>
      </c>
      <c r="F5" s="330"/>
      <c r="G5" s="332"/>
      <c r="H5" s="228">
        <f t="shared" ref="H5:H8" si="0">(E5*G5)/7.4</f>
        <v>0</v>
      </c>
      <c r="I5" s="339"/>
    </row>
    <row r="6" spans="1:9" ht="18" customHeight="1" x14ac:dyDescent="0.3">
      <c r="A6" s="622"/>
      <c r="B6" s="310" t="s">
        <v>64</v>
      </c>
      <c r="C6" s="312"/>
      <c r="D6" s="213" t="e">
        <f>SUM(C6/A8)</f>
        <v>#DIV/0!</v>
      </c>
      <c r="E6" s="202">
        <f>SUM(A8-C6)</f>
        <v>0</v>
      </c>
      <c r="F6" s="330"/>
      <c r="G6" s="332"/>
      <c r="H6" s="228">
        <f t="shared" si="0"/>
        <v>0</v>
      </c>
      <c r="I6" s="339"/>
    </row>
    <row r="7" spans="1:9" ht="18" customHeight="1" x14ac:dyDescent="0.3">
      <c r="A7" s="622"/>
      <c r="B7" s="310" t="s">
        <v>64</v>
      </c>
      <c r="C7" s="313"/>
      <c r="D7" s="213" t="e">
        <f>SUM(C7/A8)</f>
        <v>#DIV/0!</v>
      </c>
      <c r="E7" s="203">
        <f>(A8-C7)</f>
        <v>0</v>
      </c>
      <c r="F7" s="333"/>
      <c r="G7" s="334"/>
      <c r="H7" s="228">
        <f t="shared" si="0"/>
        <v>0</v>
      </c>
      <c r="I7" s="340"/>
    </row>
    <row r="8" spans="1:9" ht="18" customHeight="1" thickBot="1" x14ac:dyDescent="0.35">
      <c r="A8" s="623"/>
      <c r="B8" s="314" t="s">
        <v>64</v>
      </c>
      <c r="C8" s="315"/>
      <c r="D8" s="214" t="e">
        <f>SUM(C8/A8)</f>
        <v>#DIV/0!</v>
      </c>
      <c r="E8" s="204">
        <f>(A8-C8)</f>
        <v>0</v>
      </c>
      <c r="F8" s="335"/>
      <c r="G8" s="336"/>
      <c r="H8" s="228">
        <f t="shared" si="0"/>
        <v>0</v>
      </c>
      <c r="I8" s="341"/>
    </row>
    <row r="9" spans="1:9" ht="17.25" thickBot="1" x14ac:dyDescent="0.35"/>
    <row r="10" spans="1:9" ht="45.75" customHeight="1" thickBot="1" x14ac:dyDescent="0.35">
      <c r="A10" s="624" t="s">
        <v>116</v>
      </c>
      <c r="B10" s="190" t="s">
        <v>80</v>
      </c>
      <c r="C10" s="218" t="s">
        <v>87</v>
      </c>
      <c r="D10" s="198" t="s">
        <v>88</v>
      </c>
      <c r="E10" s="219" t="s">
        <v>90</v>
      </c>
      <c r="F10" s="190" t="s">
        <v>81</v>
      </c>
      <c r="G10" s="220" t="s">
        <v>91</v>
      </c>
      <c r="H10" s="231" t="s">
        <v>92</v>
      </c>
      <c r="I10" s="220" t="s">
        <v>89</v>
      </c>
    </row>
    <row r="11" spans="1:9" ht="18" customHeight="1" x14ac:dyDescent="0.3">
      <c r="A11" s="625"/>
      <c r="B11" s="316" t="s">
        <v>95</v>
      </c>
      <c r="C11" s="317">
        <v>45</v>
      </c>
      <c r="D11" s="212" t="e">
        <f>SUM(C11/A15)</f>
        <v>#DIV/0!</v>
      </c>
      <c r="E11" s="202">
        <f>($A$15-C11)</f>
        <v>-45</v>
      </c>
      <c r="F11" s="234" t="s">
        <v>98</v>
      </c>
      <c r="G11" s="235">
        <v>3.7</v>
      </c>
      <c r="H11" s="228">
        <f>(E11*G11)/7.4</f>
        <v>-22.5</v>
      </c>
      <c r="I11" s="342">
        <v>42156</v>
      </c>
    </row>
    <row r="12" spans="1:9" ht="18" customHeight="1" x14ac:dyDescent="0.3">
      <c r="A12" s="625"/>
      <c r="B12" s="318" t="s">
        <v>96</v>
      </c>
      <c r="C12" s="319">
        <v>135</v>
      </c>
      <c r="D12" s="213" t="e">
        <f>SUM(C12/A15)</f>
        <v>#DIV/0!</v>
      </c>
      <c r="E12" s="203">
        <f t="shared" ref="E12:E15" si="1">($A$15-C12)</f>
        <v>-135</v>
      </c>
      <c r="F12" s="316" t="s">
        <v>98</v>
      </c>
      <c r="G12" s="337">
        <v>14.8</v>
      </c>
      <c r="H12" s="228">
        <f t="shared" ref="H12:H15" si="2">(E12*G12)/7.4</f>
        <v>-270</v>
      </c>
      <c r="I12" s="343">
        <v>42278</v>
      </c>
    </row>
    <row r="13" spans="1:9" ht="18" customHeight="1" x14ac:dyDescent="0.3">
      <c r="A13" s="625"/>
      <c r="B13" s="318" t="s">
        <v>97</v>
      </c>
      <c r="C13" s="319">
        <v>213</v>
      </c>
      <c r="D13" s="213" t="e">
        <f>SUM(C13/A15)</f>
        <v>#DIV/0!</v>
      </c>
      <c r="E13" s="203">
        <f t="shared" si="1"/>
        <v>-213</v>
      </c>
      <c r="F13" s="316" t="s">
        <v>98</v>
      </c>
      <c r="G13" s="337">
        <v>7.4</v>
      </c>
      <c r="H13" s="228">
        <f t="shared" si="2"/>
        <v>-213</v>
      </c>
      <c r="I13" s="343">
        <v>42370</v>
      </c>
    </row>
    <row r="14" spans="1:9" ht="18" customHeight="1" x14ac:dyDescent="0.3">
      <c r="A14" s="625"/>
      <c r="B14" s="310" t="s">
        <v>64</v>
      </c>
      <c r="C14" s="313"/>
      <c r="D14" s="213" t="e">
        <f>SUM(C14/A15)</f>
        <v>#DIV/0!</v>
      </c>
      <c r="E14" s="203">
        <f t="shared" si="1"/>
        <v>0</v>
      </c>
      <c r="F14" s="333"/>
      <c r="G14" s="334"/>
      <c r="H14" s="228">
        <f t="shared" si="2"/>
        <v>0</v>
      </c>
      <c r="I14" s="340"/>
    </row>
    <row r="15" spans="1:9" ht="18" customHeight="1" thickBot="1" x14ac:dyDescent="0.35">
      <c r="A15" s="626"/>
      <c r="B15" s="314" t="s">
        <v>64</v>
      </c>
      <c r="C15" s="315"/>
      <c r="D15" s="214" t="e">
        <f>SUM(C15/A15)</f>
        <v>#DIV/0!</v>
      </c>
      <c r="E15" s="204">
        <f t="shared" si="1"/>
        <v>0</v>
      </c>
      <c r="F15" s="335"/>
      <c r="G15" s="336"/>
      <c r="H15" s="228">
        <f t="shared" si="2"/>
        <v>0</v>
      </c>
      <c r="I15" s="341"/>
    </row>
    <row r="16" spans="1:9" ht="17.25" thickBot="1" x14ac:dyDescent="0.35"/>
    <row r="17" spans="1:9" ht="45.75" customHeight="1" thickBot="1" x14ac:dyDescent="0.35">
      <c r="A17" s="627" t="s">
        <v>117</v>
      </c>
      <c r="B17" s="189" t="s">
        <v>80</v>
      </c>
      <c r="C17" s="193" t="s">
        <v>87</v>
      </c>
      <c r="D17" s="199" t="s">
        <v>88</v>
      </c>
      <c r="E17" s="199" t="s">
        <v>90</v>
      </c>
      <c r="F17" s="189" t="s">
        <v>81</v>
      </c>
      <c r="G17" s="189" t="s">
        <v>91</v>
      </c>
      <c r="H17" s="199" t="s">
        <v>92</v>
      </c>
      <c r="I17" s="189" t="s">
        <v>89</v>
      </c>
    </row>
    <row r="18" spans="1:9" ht="18" customHeight="1" x14ac:dyDescent="0.3">
      <c r="A18" s="628"/>
      <c r="B18" s="320" t="s">
        <v>64</v>
      </c>
      <c r="C18" s="321"/>
      <c r="D18" s="197" t="e">
        <f>SUM(C18/A22)</f>
        <v>#DIV/0!</v>
      </c>
      <c r="E18" s="206">
        <f>($A$22-C18)</f>
        <v>0</v>
      </c>
      <c r="F18" s="344"/>
      <c r="G18" s="345"/>
      <c r="H18" s="228">
        <f>(E18*G18)/7.4</f>
        <v>0</v>
      </c>
      <c r="I18" s="344"/>
    </row>
    <row r="19" spans="1:9" ht="18" customHeight="1" x14ac:dyDescent="0.3">
      <c r="A19" s="628"/>
      <c r="B19" s="322" t="s">
        <v>64</v>
      </c>
      <c r="C19" s="323"/>
      <c r="D19" s="196" t="e">
        <f>SUM(C19/A22)</f>
        <v>#DIV/0!</v>
      </c>
      <c r="E19" s="205">
        <f t="shared" ref="E19:E22" si="3">($A$22-C19)</f>
        <v>0</v>
      </c>
      <c r="F19" s="346"/>
      <c r="G19" s="347"/>
      <c r="H19" s="228">
        <f t="shared" ref="H19:H22" si="4">(E19*G19)/7.4</f>
        <v>0</v>
      </c>
      <c r="I19" s="346"/>
    </row>
    <row r="20" spans="1:9" ht="18" customHeight="1" x14ac:dyDescent="0.3">
      <c r="A20" s="628"/>
      <c r="B20" s="322" t="s">
        <v>64</v>
      </c>
      <c r="C20" s="323"/>
      <c r="D20" s="196" t="e">
        <f>SUM(C20/A22)</f>
        <v>#DIV/0!</v>
      </c>
      <c r="E20" s="205">
        <f t="shared" si="3"/>
        <v>0</v>
      </c>
      <c r="F20" s="346"/>
      <c r="G20" s="347"/>
      <c r="H20" s="228">
        <f t="shared" si="4"/>
        <v>0</v>
      </c>
      <c r="I20" s="346"/>
    </row>
    <row r="21" spans="1:9" ht="18" customHeight="1" x14ac:dyDescent="0.3">
      <c r="A21" s="628"/>
      <c r="B21" s="322" t="s">
        <v>64</v>
      </c>
      <c r="C21" s="324"/>
      <c r="D21" s="196" t="e">
        <f>SUM(C21/A22)</f>
        <v>#DIV/0!</v>
      </c>
      <c r="E21" s="205">
        <f t="shared" si="3"/>
        <v>0</v>
      </c>
      <c r="F21" s="346"/>
      <c r="G21" s="347"/>
      <c r="H21" s="228">
        <f t="shared" si="4"/>
        <v>0</v>
      </c>
      <c r="I21" s="346"/>
    </row>
    <row r="22" spans="1:9" ht="18" customHeight="1" thickBot="1" x14ac:dyDescent="0.35">
      <c r="A22" s="629"/>
      <c r="B22" s="325" t="s">
        <v>64</v>
      </c>
      <c r="C22" s="326"/>
      <c r="D22" s="207" t="e">
        <f>SUM(C22/A22)</f>
        <v>#DIV/0!</v>
      </c>
      <c r="E22" s="208">
        <f t="shared" si="3"/>
        <v>0</v>
      </c>
      <c r="F22" s="348"/>
      <c r="G22" s="349"/>
      <c r="H22" s="228">
        <f t="shared" si="4"/>
        <v>0</v>
      </c>
      <c r="I22" s="348"/>
    </row>
    <row r="23" spans="1:9" ht="17.25" thickBot="1" x14ac:dyDescent="0.35"/>
    <row r="24" spans="1:9" ht="45.75" customHeight="1" thickBot="1" x14ac:dyDescent="0.35">
      <c r="A24" s="633" t="s">
        <v>83</v>
      </c>
      <c r="B24" s="191" t="s">
        <v>80</v>
      </c>
      <c r="C24" s="215" t="s">
        <v>87</v>
      </c>
      <c r="D24" s="200" t="s">
        <v>88</v>
      </c>
      <c r="E24" s="216" t="s">
        <v>90</v>
      </c>
      <c r="F24" s="191" t="s">
        <v>81</v>
      </c>
      <c r="G24" s="217" t="s">
        <v>91</v>
      </c>
      <c r="H24" s="232" t="s">
        <v>92</v>
      </c>
      <c r="I24" s="217" t="s">
        <v>89</v>
      </c>
    </row>
    <row r="25" spans="1:9" ht="18" customHeight="1" x14ac:dyDescent="0.3">
      <c r="A25" s="634"/>
      <c r="B25" s="327" t="s">
        <v>64</v>
      </c>
      <c r="C25" s="328"/>
      <c r="D25" s="212" t="e">
        <f>SUM(C25/A29)</f>
        <v>#DIV/0!</v>
      </c>
      <c r="E25" s="202">
        <f>($A$29-C25)</f>
        <v>0</v>
      </c>
      <c r="F25" s="350"/>
      <c r="G25" s="351"/>
      <c r="H25" s="228">
        <f>(E25*G25)/7.4</f>
        <v>0</v>
      </c>
      <c r="I25" s="352"/>
    </row>
    <row r="26" spans="1:9" ht="18" customHeight="1" x14ac:dyDescent="0.3">
      <c r="A26" s="634"/>
      <c r="B26" s="310" t="s">
        <v>64</v>
      </c>
      <c r="C26" s="329"/>
      <c r="D26" s="213" t="e">
        <f>SUM(C26/A29)</f>
        <v>#DIV/0!</v>
      </c>
      <c r="E26" s="203">
        <f t="shared" ref="E26:E28" si="5">($A$29-C26)</f>
        <v>0</v>
      </c>
      <c r="F26" s="333"/>
      <c r="G26" s="334"/>
      <c r="H26" s="228">
        <f t="shared" ref="H26:H29" si="6">(E26*G26)/7.4</f>
        <v>0</v>
      </c>
      <c r="I26" s="340"/>
    </row>
    <row r="27" spans="1:9" ht="18" customHeight="1" x14ac:dyDescent="0.3">
      <c r="A27" s="634"/>
      <c r="B27" s="310" t="s">
        <v>64</v>
      </c>
      <c r="C27" s="329"/>
      <c r="D27" s="213" t="e">
        <f>SUM(C27/A29)</f>
        <v>#DIV/0!</v>
      </c>
      <c r="E27" s="203">
        <f t="shared" si="5"/>
        <v>0</v>
      </c>
      <c r="F27" s="333"/>
      <c r="G27" s="334"/>
      <c r="H27" s="228">
        <f t="shared" si="6"/>
        <v>0</v>
      </c>
      <c r="I27" s="340"/>
    </row>
    <row r="28" spans="1:9" ht="18" customHeight="1" x14ac:dyDescent="0.3">
      <c r="A28" s="634"/>
      <c r="B28" s="310" t="s">
        <v>64</v>
      </c>
      <c r="C28" s="313"/>
      <c r="D28" s="213" t="e">
        <f>SUM(C28/A29)</f>
        <v>#DIV/0!</v>
      </c>
      <c r="E28" s="203">
        <f t="shared" si="5"/>
        <v>0</v>
      </c>
      <c r="F28" s="333"/>
      <c r="G28" s="334"/>
      <c r="H28" s="228">
        <f t="shared" si="6"/>
        <v>0</v>
      </c>
      <c r="I28" s="340"/>
    </row>
    <row r="29" spans="1:9" ht="18" customHeight="1" thickBot="1" x14ac:dyDescent="0.35">
      <c r="A29" s="635"/>
      <c r="B29" s="314" t="s">
        <v>64</v>
      </c>
      <c r="C29" s="315"/>
      <c r="D29" s="214" t="e">
        <f>SUM(C29/A29)</f>
        <v>#DIV/0!</v>
      </c>
      <c r="E29" s="204">
        <f>($A$29-C29)</f>
        <v>0</v>
      </c>
      <c r="F29" s="335"/>
      <c r="G29" s="336"/>
      <c r="H29" s="228">
        <f t="shared" si="6"/>
        <v>0</v>
      </c>
      <c r="I29" s="341"/>
    </row>
    <row r="30" spans="1:9" ht="17.25" thickBot="1" x14ac:dyDescent="0.35"/>
    <row r="31" spans="1:9" ht="45.75" customHeight="1" thickBot="1" x14ac:dyDescent="0.35">
      <c r="A31" s="630" t="s">
        <v>118</v>
      </c>
      <c r="B31" s="192" t="s">
        <v>80</v>
      </c>
      <c r="C31" s="211" t="s">
        <v>87</v>
      </c>
      <c r="D31" s="201" t="s">
        <v>88</v>
      </c>
      <c r="E31" s="210" t="s">
        <v>90</v>
      </c>
      <c r="F31" s="192" t="s">
        <v>81</v>
      </c>
      <c r="G31" s="209" t="s">
        <v>91</v>
      </c>
      <c r="H31" s="233" t="s">
        <v>92</v>
      </c>
      <c r="I31" s="209" t="s">
        <v>89</v>
      </c>
    </row>
    <row r="32" spans="1:9" ht="18" customHeight="1" x14ac:dyDescent="0.3">
      <c r="A32" s="631"/>
      <c r="B32" s="327" t="s">
        <v>64</v>
      </c>
      <c r="C32" s="328"/>
      <c r="D32" s="212" t="e">
        <f>SUM(C32/A36)</f>
        <v>#DIV/0!</v>
      </c>
      <c r="E32" s="202">
        <f>($A$36-C32)</f>
        <v>0</v>
      </c>
      <c r="F32" s="350"/>
      <c r="G32" s="351"/>
      <c r="H32" s="228">
        <f>(E32*G32)/7.4</f>
        <v>0</v>
      </c>
      <c r="I32" s="352"/>
    </row>
    <row r="33" spans="1:9" ht="18" customHeight="1" x14ac:dyDescent="0.3">
      <c r="A33" s="631"/>
      <c r="B33" s="310" t="s">
        <v>64</v>
      </c>
      <c r="C33" s="329"/>
      <c r="D33" s="213" t="e">
        <f>SUM(C33/A36)</f>
        <v>#DIV/0!</v>
      </c>
      <c r="E33" s="203">
        <f t="shared" ref="E33:E36" si="7">($A$36-C33)</f>
        <v>0</v>
      </c>
      <c r="F33" s="333"/>
      <c r="G33" s="334"/>
      <c r="H33" s="228">
        <f t="shared" ref="H33:H36" si="8">(E33*G33)/7.4</f>
        <v>0</v>
      </c>
      <c r="I33" s="340"/>
    </row>
    <row r="34" spans="1:9" ht="18" customHeight="1" x14ac:dyDescent="0.3">
      <c r="A34" s="631"/>
      <c r="B34" s="310" t="s">
        <v>64</v>
      </c>
      <c r="C34" s="329"/>
      <c r="D34" s="213" t="e">
        <f>SUM(C34/A36)</f>
        <v>#DIV/0!</v>
      </c>
      <c r="E34" s="203">
        <f t="shared" si="7"/>
        <v>0</v>
      </c>
      <c r="F34" s="333"/>
      <c r="G34" s="334"/>
      <c r="H34" s="228">
        <f t="shared" si="8"/>
        <v>0</v>
      </c>
      <c r="I34" s="340"/>
    </row>
    <row r="35" spans="1:9" ht="18" customHeight="1" x14ac:dyDescent="0.3">
      <c r="A35" s="631"/>
      <c r="B35" s="310" t="s">
        <v>64</v>
      </c>
      <c r="C35" s="313"/>
      <c r="D35" s="213" t="e">
        <f>SUM(C35/A36)</f>
        <v>#DIV/0!</v>
      </c>
      <c r="E35" s="203">
        <f t="shared" si="7"/>
        <v>0</v>
      </c>
      <c r="F35" s="333"/>
      <c r="G35" s="334"/>
      <c r="H35" s="228">
        <f t="shared" si="8"/>
        <v>0</v>
      </c>
      <c r="I35" s="340"/>
    </row>
    <row r="36" spans="1:9" ht="18" customHeight="1" thickBot="1" x14ac:dyDescent="0.35">
      <c r="A36" s="632"/>
      <c r="B36" s="314" t="s">
        <v>64</v>
      </c>
      <c r="C36" s="315"/>
      <c r="D36" s="214" t="e">
        <f>SUM(C36/A36)</f>
        <v>#DIV/0!</v>
      </c>
      <c r="E36" s="204">
        <f t="shared" si="7"/>
        <v>0</v>
      </c>
      <c r="F36" s="335"/>
      <c r="G36" s="336"/>
      <c r="H36" s="228">
        <f t="shared" si="8"/>
        <v>0</v>
      </c>
      <c r="I36" s="341"/>
    </row>
  </sheetData>
  <sheetProtection password="C438" sheet="1" objects="1" scenarios="1"/>
  <mergeCells count="6">
    <mergeCell ref="B1:C1"/>
    <mergeCell ref="A3:A8"/>
    <mergeCell ref="A10:A15"/>
    <mergeCell ref="A17:A22"/>
    <mergeCell ref="A31:A36"/>
    <mergeCell ref="A24:A29"/>
  </mergeCells>
  <pageMargins left="0.7" right="0.7" top="0.75" bottom="0.75" header="0.3" footer="0.3"/>
  <pageSetup paperSize="8" orientation="landscape" r:id="rId1"/>
  <legacyDrawing r:id="rId2"/>
  <extLst>
    <ext xmlns:x14="http://schemas.microsoft.com/office/spreadsheetml/2009/9/main" uri="{78C0D931-6437-407d-A8EE-F0AAD7539E65}">
      <x14:conditionalFormattings>
        <x14:conditionalFormatting xmlns:xm="http://schemas.microsoft.com/office/excel/2006/main">
          <x14:cfRule type="iconSet" priority="1" id="{51A0838F-C37E-4649-8197-87FD95E16EFB}">
            <x14:iconSet custom="1">
              <x14:cfvo type="percent">
                <xm:f>0</xm:f>
              </x14:cfvo>
              <x14:cfvo type="num">
                <xm:f>0.3</xm:f>
              </x14:cfvo>
              <x14:cfvo type="num">
                <xm:f>0.67</xm:f>
              </x14:cfvo>
              <x14:cfIcon iconSet="3TrafficLights1" iconId="0"/>
              <x14:cfIcon iconSet="3TrafficLights1" iconId="1"/>
              <x14:cfIcon iconSet="3TrafficLights1" iconId="2"/>
            </x14:iconSet>
          </x14:cfRule>
          <xm:sqref>D1:D1048576</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8" tint="-0.249977111117893"/>
  </sheetPr>
  <dimension ref="A1:AD27"/>
  <sheetViews>
    <sheetView zoomScale="70" zoomScaleNormal="70" workbookViewId="0">
      <selection activeCell="U14" sqref="U14"/>
    </sheetView>
  </sheetViews>
  <sheetFormatPr defaultRowHeight="14.25" x14ac:dyDescent="0.2"/>
  <cols>
    <col min="1" max="1" width="8.5" style="6" bestFit="1" customWidth="1"/>
    <col min="2" max="2" width="32" style="1" bestFit="1" customWidth="1"/>
    <col min="3" max="3" width="10.25" style="6" bestFit="1" customWidth="1"/>
    <col min="4" max="5" width="9" style="22" customWidth="1"/>
    <col min="6" max="6" width="6.125" style="22" customWidth="1"/>
    <col min="7" max="8" width="9" style="22" customWidth="1"/>
    <col min="9" max="9" width="6.125" style="22" customWidth="1"/>
    <col min="10" max="11" width="9" style="22" customWidth="1"/>
    <col min="12" max="12" width="6.125" style="22" customWidth="1"/>
    <col min="13" max="14" width="9" style="22" customWidth="1"/>
    <col min="15" max="15" width="6.125" style="22" customWidth="1"/>
    <col min="16" max="17" width="9" style="22" customWidth="1"/>
    <col min="18" max="18" width="6.125" style="22" customWidth="1"/>
    <col min="19" max="19" width="4.5" style="6" customWidth="1"/>
    <col min="20" max="20" width="9" style="6"/>
    <col min="21" max="21" width="10.375" style="6" bestFit="1" customWidth="1"/>
    <col min="22" max="16384" width="9" style="6"/>
  </cols>
  <sheetData>
    <row r="1" spans="1:30" ht="36.75" customHeight="1" thickBot="1" x14ac:dyDescent="0.25">
      <c r="B1" s="636" t="str">
        <f>'2. Current Resource'!$A$1</f>
        <v>Type Council Here</v>
      </c>
      <c r="C1" s="637"/>
      <c r="D1" s="637"/>
      <c r="E1" s="637"/>
      <c r="F1" s="637"/>
      <c r="G1" s="638"/>
      <c r="H1" s="109"/>
      <c r="I1" s="110"/>
      <c r="J1" s="110"/>
      <c r="K1" s="110"/>
      <c r="L1" s="110"/>
      <c r="M1" s="110"/>
      <c r="N1" s="110"/>
      <c r="O1" s="110"/>
      <c r="P1" s="110"/>
      <c r="Q1" s="110"/>
      <c r="R1" s="111"/>
    </row>
    <row r="2" spans="1:30" ht="15" thickBot="1" x14ac:dyDescent="0.25"/>
    <row r="3" spans="1:30" s="86" customFormat="1" ht="50.25" customHeight="1" thickBot="1" x14ac:dyDescent="0.25">
      <c r="B3" s="639" t="str">
        <f>'2. Current Resource'!$A$3</f>
        <v>Insert Date of Completion Here</v>
      </c>
      <c r="C3" s="620"/>
      <c r="D3" s="640" t="s">
        <v>82</v>
      </c>
      <c r="E3" s="641"/>
      <c r="F3" s="641"/>
      <c r="G3" s="641"/>
      <c r="H3" s="641"/>
      <c r="I3" s="641"/>
      <c r="J3" s="641"/>
      <c r="K3" s="641"/>
      <c r="L3" s="641"/>
      <c r="M3" s="641"/>
      <c r="N3" s="641"/>
      <c r="O3" s="641"/>
      <c r="P3" s="641"/>
      <c r="Q3" s="641"/>
      <c r="R3" s="642"/>
      <c r="S3" s="88"/>
      <c r="T3" s="88"/>
      <c r="U3" s="88"/>
      <c r="V3" s="88"/>
      <c r="W3" s="88"/>
      <c r="X3" s="88"/>
      <c r="Y3" s="88"/>
      <c r="Z3" s="88"/>
      <c r="AA3" s="88"/>
      <c r="AB3" s="88"/>
      <c r="AC3" s="88"/>
      <c r="AD3" s="88"/>
    </row>
    <row r="4" spans="1:30" ht="46.5" customHeight="1" thickBot="1" x14ac:dyDescent="0.25">
      <c r="B4" s="442" t="s">
        <v>61</v>
      </c>
      <c r="C4" s="443"/>
      <c r="D4" s="643" t="s">
        <v>63</v>
      </c>
      <c r="E4" s="644"/>
      <c r="F4" s="644"/>
      <c r="G4" s="644"/>
      <c r="H4" s="644"/>
      <c r="I4" s="644"/>
      <c r="J4" s="644"/>
      <c r="K4" s="644"/>
      <c r="L4" s="644"/>
      <c r="M4" s="644"/>
      <c r="N4" s="644"/>
      <c r="O4" s="644"/>
      <c r="P4" s="644"/>
      <c r="Q4" s="644"/>
      <c r="R4" s="645"/>
    </row>
    <row r="5" spans="1:30" ht="60" customHeight="1" thickBot="1" x14ac:dyDescent="0.25">
      <c r="B5" s="646" t="s">
        <v>62</v>
      </c>
      <c r="C5" s="647"/>
      <c r="D5" s="648" t="s">
        <v>37</v>
      </c>
      <c r="E5" s="649"/>
      <c r="F5" s="380" t="s">
        <v>23</v>
      </c>
      <c r="G5" s="650" t="s">
        <v>120</v>
      </c>
      <c r="H5" s="650"/>
      <c r="I5" s="380" t="s">
        <v>23</v>
      </c>
      <c r="J5" s="651" t="s">
        <v>119</v>
      </c>
      <c r="K5" s="651"/>
      <c r="L5" s="380" t="s">
        <v>23</v>
      </c>
      <c r="M5" s="652" t="s">
        <v>25</v>
      </c>
      <c r="N5" s="652"/>
      <c r="O5" s="380" t="s">
        <v>23</v>
      </c>
      <c r="P5" s="653" t="s">
        <v>86</v>
      </c>
      <c r="Q5" s="653"/>
      <c r="R5" s="380" t="s">
        <v>23</v>
      </c>
      <c r="T5" s="382" t="s">
        <v>84</v>
      </c>
      <c r="U5" s="380" t="s">
        <v>23</v>
      </c>
    </row>
    <row r="6" spans="1:30" ht="26.25" customHeight="1" x14ac:dyDescent="0.2">
      <c r="A6" s="654" t="s">
        <v>122</v>
      </c>
      <c r="B6" s="156" t="s">
        <v>102</v>
      </c>
      <c r="C6" s="663" t="s">
        <v>2</v>
      </c>
      <c r="D6" s="657">
        <f>'2. Current Resource'!C6</f>
        <v>0</v>
      </c>
      <c r="E6" s="657"/>
      <c r="F6" s="391">
        <f>Concern1</f>
        <v>0</v>
      </c>
      <c r="G6" s="658">
        <f>'2. Current Resource'!F6</f>
        <v>0</v>
      </c>
      <c r="H6" s="658"/>
      <c r="I6" s="391">
        <f>Concern21</f>
        <v>2</v>
      </c>
      <c r="J6" s="659">
        <f>'2. Current Resource'!I6</f>
        <v>0</v>
      </c>
      <c r="K6" s="659"/>
      <c r="L6" s="406">
        <f>'2. Current Resource'!K6</f>
        <v>0</v>
      </c>
      <c r="M6" s="660">
        <f>'2. Current Resource'!L6</f>
        <v>0</v>
      </c>
      <c r="N6" s="660"/>
      <c r="O6" s="406">
        <f>'2. Current Resource'!N6</f>
        <v>0</v>
      </c>
      <c r="P6" s="661">
        <v>100</v>
      </c>
      <c r="Q6" s="661"/>
      <c r="R6" s="406">
        <f>'2. Current Resource'!Q6</f>
        <v>0</v>
      </c>
      <c r="T6" s="122">
        <f>SUM(D6+G6+J6+M6+P6)</f>
        <v>100</v>
      </c>
      <c r="U6" s="64">
        <f>AVERAGE(F6,I6,L6,O6,R6)</f>
        <v>0.4</v>
      </c>
    </row>
    <row r="7" spans="1:30" ht="26.25" customHeight="1" x14ac:dyDescent="0.2">
      <c r="A7" s="655"/>
      <c r="B7" s="157" t="s">
        <v>27</v>
      </c>
      <c r="C7" s="664"/>
      <c r="D7" s="517">
        <f>'2. Current Resource'!C7:C7</f>
        <v>21</v>
      </c>
      <c r="E7" s="517"/>
      <c r="F7" s="392">
        <f>'2. Current Resource'!E7</f>
        <v>0</v>
      </c>
      <c r="G7" s="662">
        <f>'2. Current Resource'!F7</f>
        <v>97</v>
      </c>
      <c r="H7" s="662"/>
      <c r="I7" s="392">
        <f>'2. Current Resource'!H7</f>
        <v>5</v>
      </c>
      <c r="J7" s="666">
        <f>'2. Current Resource'!I7</f>
        <v>223</v>
      </c>
      <c r="K7" s="666"/>
      <c r="L7" s="407">
        <f>'2. Current Resource'!K7</f>
        <v>0</v>
      </c>
      <c r="M7" s="667">
        <f>'2. Current Resource'!L7</f>
        <v>74</v>
      </c>
      <c r="N7" s="667"/>
      <c r="O7" s="407">
        <f>'2. Current Resource'!N7</f>
        <v>0</v>
      </c>
      <c r="P7" s="668">
        <v>200</v>
      </c>
      <c r="Q7" s="668"/>
      <c r="R7" s="407">
        <f>'2. Current Resource'!Q7</f>
        <v>0</v>
      </c>
      <c r="T7" s="117">
        <f>SUM(D7+G7+J7+M7+P7)</f>
        <v>615</v>
      </c>
      <c r="U7" s="128">
        <f>AVERAGE(F7,I7,L7,O7,R7)</f>
        <v>1</v>
      </c>
    </row>
    <row r="8" spans="1:30" ht="26.25" customHeight="1" thickBot="1" x14ac:dyDescent="0.25">
      <c r="A8" s="655"/>
      <c r="B8" s="366" t="s">
        <v>99</v>
      </c>
      <c r="C8" s="664"/>
      <c r="D8" s="669">
        <f>'2. Current Resource'!C8:C8</f>
        <v>21</v>
      </c>
      <c r="E8" s="669"/>
      <c r="F8" s="392">
        <f>'2. Current Resource'!E8</f>
        <v>0</v>
      </c>
      <c r="G8" s="662">
        <f>'2. Current Resource'!F8</f>
        <v>94.3</v>
      </c>
      <c r="H8" s="662"/>
      <c r="I8" s="392">
        <f>'2. Current Resource'!H8</f>
        <v>3</v>
      </c>
      <c r="J8" s="670">
        <f>'2. Current Resource'!I8</f>
        <v>206.1</v>
      </c>
      <c r="K8" s="670"/>
      <c r="L8" s="407">
        <f>'2. Current Resource'!K8</f>
        <v>0</v>
      </c>
      <c r="M8" s="667">
        <f>'2. Current Resource'!L8</f>
        <v>72</v>
      </c>
      <c r="N8" s="667"/>
      <c r="O8" s="407">
        <f>'2. Current Resource'!N8</f>
        <v>0</v>
      </c>
      <c r="P8" s="671">
        <v>300</v>
      </c>
      <c r="Q8" s="671"/>
      <c r="R8" s="407">
        <f>'2. Current Resource'!Q8</f>
        <v>0</v>
      </c>
      <c r="T8" s="117">
        <f>SUM(D8+G8+J8+M8+P8)</f>
        <v>693.4</v>
      </c>
      <c r="U8" s="379">
        <f>AVERAGE(F8,I8,L8,O8,R8)</f>
        <v>0.6</v>
      </c>
    </row>
    <row r="9" spans="1:30" ht="26.25" customHeight="1" thickBot="1" x14ac:dyDescent="0.25">
      <c r="A9" s="655"/>
      <c r="B9" s="229"/>
      <c r="C9" s="664"/>
      <c r="D9" s="87" t="s">
        <v>10</v>
      </c>
      <c r="E9" s="388" t="s">
        <v>36</v>
      </c>
      <c r="F9" s="393"/>
      <c r="G9" s="87" t="s">
        <v>10</v>
      </c>
      <c r="H9" s="388" t="s">
        <v>36</v>
      </c>
      <c r="I9" s="393"/>
      <c r="J9" s="87" t="s">
        <v>10</v>
      </c>
      <c r="K9" s="388" t="s">
        <v>36</v>
      </c>
      <c r="L9" s="408"/>
      <c r="M9" s="87" t="s">
        <v>10</v>
      </c>
      <c r="N9" s="388" t="s">
        <v>36</v>
      </c>
      <c r="O9" s="408"/>
      <c r="P9" s="87" t="s">
        <v>10</v>
      </c>
      <c r="Q9" s="388" t="s">
        <v>36</v>
      </c>
      <c r="R9" s="408"/>
      <c r="T9" s="115"/>
      <c r="U9" s="127"/>
    </row>
    <row r="10" spans="1:30" ht="29.25" customHeight="1" x14ac:dyDescent="0.2">
      <c r="A10" s="655"/>
      <c r="B10" s="160" t="s">
        <v>28</v>
      </c>
      <c r="C10" s="664"/>
      <c r="D10" s="371">
        <f>'2. Current Resource'!C11</f>
        <v>-21</v>
      </c>
      <c r="E10" s="389" t="e">
        <f>(D10/D6)*100</f>
        <v>#DIV/0!</v>
      </c>
      <c r="F10" s="394">
        <f>'2. Current Resource'!E11</f>
        <v>0</v>
      </c>
      <c r="G10" s="390">
        <f>'2. Current Resource'!F11</f>
        <v>-94.3</v>
      </c>
      <c r="H10" s="402" t="e">
        <f>(G10/G6)*100</f>
        <v>#DIV/0!</v>
      </c>
      <c r="I10" s="394">
        <f>'2. Current Resource'!H11</f>
        <v>5</v>
      </c>
      <c r="J10" s="403">
        <f>'2. Current Resource'!I11</f>
        <v>-206.1</v>
      </c>
      <c r="K10" s="404" t="e">
        <f>(J10/J6)*100</f>
        <v>#DIV/0!</v>
      </c>
      <c r="L10" s="409">
        <f>'2. Current Resource'!K11</f>
        <v>0</v>
      </c>
      <c r="M10" s="405">
        <f>'2. Current Resource'!L11</f>
        <v>-72</v>
      </c>
      <c r="N10" s="415" t="e">
        <f>(M10/M6)*100</f>
        <v>#DIV/0!</v>
      </c>
      <c r="O10" s="409">
        <f>'2. Current Resource'!N11</f>
        <v>0</v>
      </c>
      <c r="P10" s="416">
        <f>'2. Current Resource'!O11</f>
        <v>-21</v>
      </c>
      <c r="Q10" s="417">
        <f>(P10/P6)*100</f>
        <v>-21</v>
      </c>
      <c r="R10" s="409">
        <f>'2. Current Resource'!Q11</f>
        <v>0</v>
      </c>
      <c r="T10" s="117">
        <f>SUM(D10+G10+J10+M10+P10)</f>
        <v>-414.4</v>
      </c>
      <c r="U10" s="128">
        <f>AVERAGE(F10,I10,L10,O10,R10)</f>
        <v>1</v>
      </c>
    </row>
    <row r="11" spans="1:30" ht="26.25" customHeight="1" x14ac:dyDescent="0.2">
      <c r="A11" s="655"/>
      <c r="B11" s="385" t="s">
        <v>60</v>
      </c>
      <c r="C11" s="664"/>
      <c r="D11" s="672">
        <f>'2. Current Resource'!C19</f>
        <v>0.28599999999999998</v>
      </c>
      <c r="E11" s="517"/>
      <c r="F11" s="395">
        <f>Concern4</f>
        <v>0</v>
      </c>
      <c r="G11" s="673">
        <f>'2. Current Resource'!F19</f>
        <v>3.1E-2</v>
      </c>
      <c r="H11" s="662"/>
      <c r="I11" s="395">
        <f>Concern24</f>
        <v>4</v>
      </c>
      <c r="J11" s="674">
        <f>'2. Current Resource'!I19</f>
        <v>0.26500000000000001</v>
      </c>
      <c r="K11" s="666"/>
      <c r="L11" s="410">
        <f>'2. Current Resource'!K19</f>
        <v>0</v>
      </c>
      <c r="M11" s="675">
        <f>'2. Current Resource'!L19</f>
        <v>0.14899999999999999</v>
      </c>
      <c r="N11" s="667"/>
      <c r="O11" s="410" t="str">
        <f>'2. Current Resource'!N19</f>
        <v xml:space="preserve"> </v>
      </c>
      <c r="P11" s="676">
        <f>'2. Current Resource'!O19</f>
        <v>9.5000000000000001E-2</v>
      </c>
      <c r="Q11" s="668"/>
      <c r="R11" s="410">
        <f>'2. Current Resource'!Q19</f>
        <v>0</v>
      </c>
      <c r="T11" s="117">
        <f>'2. Current Resource'!S19</f>
        <v>0.16519999999999999</v>
      </c>
      <c r="U11" s="128">
        <f>AVERAGE(F11,I11,L11,O11,R11)</f>
        <v>1</v>
      </c>
    </row>
    <row r="12" spans="1:30" ht="26.25" customHeight="1" thickBot="1" x14ac:dyDescent="0.25">
      <c r="A12" s="656"/>
      <c r="B12" s="386" t="s">
        <v>121</v>
      </c>
      <c r="C12" s="664"/>
      <c r="D12" s="677">
        <f>SUM(D11*D8)</f>
        <v>6.0059999999999993</v>
      </c>
      <c r="E12" s="677"/>
      <c r="F12" s="396"/>
      <c r="G12" s="678">
        <f>SUM(G11*G8)</f>
        <v>2.9232999999999998</v>
      </c>
      <c r="H12" s="678"/>
      <c r="I12" s="396"/>
      <c r="J12" s="679">
        <f>SUM(J11*J8)</f>
        <v>54.616500000000002</v>
      </c>
      <c r="K12" s="679"/>
      <c r="L12" s="411"/>
      <c r="M12" s="680">
        <f>SUM(M11*M8)</f>
        <v>10.728</v>
      </c>
      <c r="N12" s="680"/>
      <c r="O12" s="411"/>
      <c r="P12" s="681">
        <f>SUM(P11*P8)</f>
        <v>28.5</v>
      </c>
      <c r="Q12" s="681"/>
      <c r="R12" s="411"/>
      <c r="T12" s="123"/>
      <c r="U12" s="131" t="e">
        <f>AVERAGE(F12,I12,L12,O12,R12)</f>
        <v>#DIV/0!</v>
      </c>
    </row>
    <row r="13" spans="1:30" ht="17.25" customHeight="1" thickBot="1" x14ac:dyDescent="0.25">
      <c r="C13" s="664"/>
      <c r="F13" s="397"/>
      <c r="G13" s="23"/>
      <c r="H13" s="23"/>
      <c r="I13" s="397"/>
      <c r="L13" s="397"/>
      <c r="O13" s="397"/>
      <c r="R13" s="397"/>
    </row>
    <row r="14" spans="1:30" ht="26.25" customHeight="1" thickBot="1" x14ac:dyDescent="0.25">
      <c r="A14" s="654" t="s">
        <v>123</v>
      </c>
      <c r="B14" s="156" t="s">
        <v>53</v>
      </c>
      <c r="C14" s="664"/>
      <c r="D14" s="688">
        <f>'6. Demand'!E11</f>
        <v>0</v>
      </c>
      <c r="E14" s="688"/>
      <c r="F14" s="398"/>
      <c r="G14" s="689">
        <f>'6. Demand'!E23</f>
        <v>7</v>
      </c>
      <c r="H14" s="689"/>
      <c r="I14" s="398"/>
      <c r="J14" s="690">
        <f>'6. Demand'!E35</f>
        <v>0</v>
      </c>
      <c r="K14" s="690"/>
      <c r="L14" s="412"/>
      <c r="M14" s="691">
        <f>'6. Demand'!E47</f>
        <v>0</v>
      </c>
      <c r="N14" s="691"/>
      <c r="O14" s="412"/>
      <c r="P14" s="692">
        <f>'6. Demand'!E59</f>
        <v>0</v>
      </c>
      <c r="Q14" s="692"/>
      <c r="R14" s="406"/>
      <c r="S14" s="88"/>
      <c r="T14" s="122">
        <f>SUM(D14+G14+J14+M14+P14)</f>
        <v>7</v>
      </c>
      <c r="U14" s="64" t="e">
        <f>AVERAGE(F14,I14,L14,O14,R14)</f>
        <v>#DIV/0!</v>
      </c>
    </row>
    <row r="15" spans="1:30" ht="26.25" customHeight="1" thickBot="1" x14ac:dyDescent="0.25">
      <c r="A15" s="655"/>
      <c r="B15" s="156" t="s">
        <v>43</v>
      </c>
      <c r="C15" s="664"/>
      <c r="D15" s="693">
        <f>'5. Supply'!E11</f>
        <v>0</v>
      </c>
      <c r="E15" s="693"/>
      <c r="F15" s="399"/>
      <c r="G15" s="694">
        <f>'5. Supply'!E23</f>
        <v>1</v>
      </c>
      <c r="H15" s="694"/>
      <c r="I15" s="399"/>
      <c r="J15" s="695">
        <f>'5. Supply'!E35</f>
        <v>0</v>
      </c>
      <c r="K15" s="695"/>
      <c r="L15" s="413"/>
      <c r="M15" s="696">
        <f>'5. Supply'!E47</f>
        <v>0</v>
      </c>
      <c r="N15" s="696"/>
      <c r="O15" s="413"/>
      <c r="P15" s="682">
        <f>'5. Supply'!E59</f>
        <v>0</v>
      </c>
      <c r="Q15" s="682"/>
      <c r="R15" s="407"/>
      <c r="S15" s="88"/>
      <c r="T15" s="119">
        <f>SUM(D15+G15+J15+M15+P15)</f>
        <v>1</v>
      </c>
      <c r="U15" s="126" t="e">
        <f>AVERAGE(F15,I15,L15,O15,R15)</f>
        <v>#DIV/0!</v>
      </c>
    </row>
    <row r="16" spans="1:30" ht="26.25" customHeight="1" thickBot="1" x14ac:dyDescent="0.25">
      <c r="A16" s="655"/>
      <c r="B16" s="156" t="s">
        <v>124</v>
      </c>
      <c r="C16" s="664"/>
      <c r="D16" s="693">
        <f>SUM(D15-D14)</f>
        <v>0</v>
      </c>
      <c r="E16" s="693"/>
      <c r="F16" s="399"/>
      <c r="G16" s="694">
        <f>SUM(G14-G15)</f>
        <v>6</v>
      </c>
      <c r="H16" s="694"/>
      <c r="I16" s="399"/>
      <c r="J16" s="695">
        <f>SUM(J14-J15)</f>
        <v>0</v>
      </c>
      <c r="K16" s="695"/>
      <c r="L16" s="413"/>
      <c r="M16" s="696">
        <f>SUM(M14-M15)</f>
        <v>0</v>
      </c>
      <c r="N16" s="696"/>
      <c r="O16" s="413"/>
      <c r="P16" s="682">
        <f>SUM(P14-P15)</f>
        <v>0</v>
      </c>
      <c r="Q16" s="682"/>
      <c r="R16" s="407"/>
      <c r="S16" s="88"/>
      <c r="T16" s="119">
        <f>SUM(D16+G16+J16+M16+P16)</f>
        <v>6</v>
      </c>
      <c r="U16" s="126" t="e">
        <f>AVERAGE(F16,I16,L16,O16,R16)</f>
        <v>#DIV/0!</v>
      </c>
    </row>
    <row r="17" spans="1:21" ht="26.25" customHeight="1" thickBot="1" x14ac:dyDescent="0.25">
      <c r="A17" s="656"/>
      <c r="B17" s="381" t="s">
        <v>125</v>
      </c>
      <c r="C17" s="664"/>
      <c r="D17" s="683">
        <f>SUM(D8-(D12/2))+(D16)</f>
        <v>17.997</v>
      </c>
      <c r="E17" s="683"/>
      <c r="F17" s="400"/>
      <c r="G17" s="684">
        <f>SUM(G8-(G12/2))+(G16)</f>
        <v>98.838349999999991</v>
      </c>
      <c r="H17" s="684"/>
      <c r="I17" s="400"/>
      <c r="J17" s="685">
        <f>SUM(J8-(J12/2))+(J16)</f>
        <v>178.79174999999998</v>
      </c>
      <c r="K17" s="685"/>
      <c r="L17" s="414"/>
      <c r="M17" s="686">
        <f>SUM(M8-(M12/2))+(M16)</f>
        <v>66.635999999999996</v>
      </c>
      <c r="N17" s="686"/>
      <c r="O17" s="414"/>
      <c r="P17" s="687">
        <f>SUM(P8-(P12/2))+(P16)</f>
        <v>285.75</v>
      </c>
      <c r="Q17" s="687"/>
      <c r="R17" s="411"/>
      <c r="S17" s="88"/>
      <c r="T17" s="387">
        <f>SUM(D17+G17+J17+M17+P17)</f>
        <v>648.01310000000001</v>
      </c>
      <c r="U17" s="131" t="e">
        <f>AVERAGE(F17,I17,L17,O17,R17)</f>
        <v>#DIV/0!</v>
      </c>
    </row>
    <row r="18" spans="1:21" ht="17.25" customHeight="1" thickBot="1" x14ac:dyDescent="0.25">
      <c r="C18" s="664"/>
      <c r="D18" s="384"/>
      <c r="E18" s="384"/>
      <c r="F18" s="401"/>
      <c r="G18" s="384"/>
      <c r="H18" s="384"/>
      <c r="I18" s="401"/>
      <c r="J18" s="384"/>
      <c r="K18" s="384"/>
      <c r="L18" s="401"/>
      <c r="M18" s="384"/>
      <c r="N18" s="384"/>
      <c r="O18" s="401"/>
      <c r="P18" s="384"/>
      <c r="Q18" s="384"/>
      <c r="R18" s="397"/>
    </row>
    <row r="19" spans="1:21" ht="26.25" customHeight="1" thickBot="1" x14ac:dyDescent="0.25">
      <c r="A19" s="654" t="s">
        <v>128</v>
      </c>
      <c r="B19" s="156" t="s">
        <v>53</v>
      </c>
      <c r="C19" s="664"/>
      <c r="D19" s="688">
        <f>'6. Demand'!H11</f>
        <v>0</v>
      </c>
      <c r="E19" s="688"/>
      <c r="F19" s="398"/>
      <c r="G19" s="689">
        <f>'6. Demand'!H23</f>
        <v>5</v>
      </c>
      <c r="H19" s="689"/>
      <c r="I19" s="398"/>
      <c r="J19" s="690">
        <f>'6. Demand'!H35</f>
        <v>0</v>
      </c>
      <c r="K19" s="690"/>
      <c r="L19" s="412"/>
      <c r="M19" s="691">
        <f>'6. Demand'!H47</f>
        <v>0</v>
      </c>
      <c r="N19" s="691"/>
      <c r="O19" s="412"/>
      <c r="P19" s="692">
        <f>'6. Demand'!H59</f>
        <v>0</v>
      </c>
      <c r="Q19" s="692"/>
      <c r="R19" s="406"/>
      <c r="T19" s="122">
        <f>SUM(D19+G19+J19+M19+P19)</f>
        <v>5</v>
      </c>
      <c r="U19" s="64" t="e">
        <f>AVERAGE(F19,I19,L19,O19,R19)</f>
        <v>#DIV/0!</v>
      </c>
    </row>
    <row r="20" spans="1:21" ht="26.25" customHeight="1" thickBot="1" x14ac:dyDescent="0.25">
      <c r="A20" s="655"/>
      <c r="B20" s="156" t="s">
        <v>43</v>
      </c>
      <c r="C20" s="664"/>
      <c r="D20" s="693">
        <f>'5. Supply'!H11</f>
        <v>0</v>
      </c>
      <c r="E20" s="693"/>
      <c r="F20" s="399"/>
      <c r="G20" s="694">
        <f>'5. Supply'!H23</f>
        <v>0</v>
      </c>
      <c r="H20" s="694"/>
      <c r="I20" s="399"/>
      <c r="J20" s="695">
        <f>'5. Supply'!H35</f>
        <v>0</v>
      </c>
      <c r="K20" s="695"/>
      <c r="L20" s="413"/>
      <c r="M20" s="696">
        <f>'5. Supply'!H47</f>
        <v>0</v>
      </c>
      <c r="N20" s="696"/>
      <c r="O20" s="413"/>
      <c r="P20" s="682">
        <f>'5. Supply'!H59</f>
        <v>0</v>
      </c>
      <c r="Q20" s="682"/>
      <c r="R20" s="407"/>
      <c r="T20" s="119">
        <f>SUM(D20+G20+J20+M20+P20)</f>
        <v>0</v>
      </c>
      <c r="U20" s="126" t="e">
        <f>AVERAGE(F20,I20,L20,O20,R20)</f>
        <v>#DIV/0!</v>
      </c>
    </row>
    <row r="21" spans="1:21" ht="26.25" customHeight="1" thickBot="1" x14ac:dyDescent="0.25">
      <c r="A21" s="655"/>
      <c r="B21" s="156" t="s">
        <v>124</v>
      </c>
      <c r="C21" s="664"/>
      <c r="D21" s="693">
        <f>SUM(D19-D20)</f>
        <v>0</v>
      </c>
      <c r="E21" s="693"/>
      <c r="F21" s="399"/>
      <c r="G21" s="694">
        <f>SUM(G19-G20)</f>
        <v>5</v>
      </c>
      <c r="H21" s="694"/>
      <c r="I21" s="399"/>
      <c r="J21" s="695">
        <f>SUM(J19-J20)</f>
        <v>0</v>
      </c>
      <c r="K21" s="695"/>
      <c r="L21" s="413"/>
      <c r="M21" s="696">
        <f>SUM(M19-M20)</f>
        <v>0</v>
      </c>
      <c r="N21" s="696"/>
      <c r="O21" s="413"/>
      <c r="P21" s="682">
        <f>SUM(P19-P20)</f>
        <v>0</v>
      </c>
      <c r="Q21" s="682"/>
      <c r="R21" s="407"/>
      <c r="T21" s="119">
        <f>SUM(D21+G21+J21+M21+P21)</f>
        <v>5</v>
      </c>
      <c r="U21" s="126" t="e">
        <f>AVERAGE(F21,I21,L21,O21,R21)</f>
        <v>#DIV/0!</v>
      </c>
    </row>
    <row r="22" spans="1:21" ht="26.25" customHeight="1" thickBot="1" x14ac:dyDescent="0.25">
      <c r="A22" s="656"/>
      <c r="B22" s="381" t="s">
        <v>125</v>
      </c>
      <c r="C22" s="664"/>
      <c r="D22" s="683">
        <f>SUM((D17)-(D17*D11))+D21</f>
        <v>12.849858000000001</v>
      </c>
      <c r="E22" s="683"/>
      <c r="F22" s="400"/>
      <c r="G22" s="684">
        <f>SUM((G17)-(G17*G11))+G21</f>
        <v>100.77436114999999</v>
      </c>
      <c r="H22" s="684"/>
      <c r="I22" s="400"/>
      <c r="J22" s="685">
        <f>SUM((J17)-(J17*J11))+J21</f>
        <v>131.41193625</v>
      </c>
      <c r="K22" s="685"/>
      <c r="L22" s="414"/>
      <c r="M22" s="686">
        <f>SUM((M17)-(M17*M11))+M21</f>
        <v>56.707235999999995</v>
      </c>
      <c r="N22" s="686"/>
      <c r="O22" s="414"/>
      <c r="P22" s="687">
        <f>SUM((P17)-(P17*P11))+P21</f>
        <v>258.60374999999999</v>
      </c>
      <c r="Q22" s="687"/>
      <c r="R22" s="411"/>
      <c r="T22" s="387">
        <f>SUM(D22+G22+J22+M22+P22)</f>
        <v>560.34714139999994</v>
      </c>
      <c r="U22" s="131" t="e">
        <f>AVERAGE(F22,I22,L22,O22,R22)</f>
        <v>#DIV/0!</v>
      </c>
    </row>
    <row r="23" spans="1:21" ht="17.25" customHeight="1" thickBot="1" x14ac:dyDescent="0.25">
      <c r="C23" s="664"/>
      <c r="D23" s="384"/>
      <c r="E23" s="384"/>
      <c r="F23" s="401"/>
      <c r="G23" s="384"/>
      <c r="H23" s="384"/>
      <c r="I23" s="401"/>
      <c r="J23" s="384"/>
      <c r="K23" s="384"/>
      <c r="L23" s="401"/>
      <c r="M23" s="384"/>
      <c r="N23" s="384"/>
      <c r="O23" s="401"/>
      <c r="P23" s="384"/>
      <c r="Q23" s="384"/>
      <c r="R23" s="397"/>
    </row>
    <row r="24" spans="1:21" ht="26.25" customHeight="1" thickBot="1" x14ac:dyDescent="0.25">
      <c r="A24" s="654" t="s">
        <v>129</v>
      </c>
      <c r="B24" s="156" t="s">
        <v>53</v>
      </c>
      <c r="C24" s="664"/>
      <c r="D24" s="688">
        <f>'6. Demand'!K11</f>
        <v>0</v>
      </c>
      <c r="E24" s="688"/>
      <c r="F24" s="398"/>
      <c r="G24" s="689">
        <f>'6. Demand'!K23</f>
        <v>12</v>
      </c>
      <c r="H24" s="689"/>
      <c r="I24" s="398"/>
      <c r="J24" s="690">
        <f>'6. Demand'!K35</f>
        <v>0</v>
      </c>
      <c r="K24" s="690"/>
      <c r="L24" s="412"/>
      <c r="M24" s="691">
        <f>'6. Demand'!K47</f>
        <v>0</v>
      </c>
      <c r="N24" s="691"/>
      <c r="O24" s="412"/>
      <c r="P24" s="692">
        <f>'6. Demand'!K59</f>
        <v>0</v>
      </c>
      <c r="Q24" s="692"/>
      <c r="R24" s="406"/>
      <c r="T24" s="122">
        <f>SUM(D24+G24+J24+M24+P24)</f>
        <v>12</v>
      </c>
      <c r="U24" s="64" t="e">
        <f>AVERAGE(F24,I24,L24,O24,R24)</f>
        <v>#DIV/0!</v>
      </c>
    </row>
    <row r="25" spans="1:21" ht="26.25" customHeight="1" thickBot="1" x14ac:dyDescent="0.25">
      <c r="A25" s="655"/>
      <c r="B25" s="156" t="s">
        <v>43</v>
      </c>
      <c r="C25" s="664"/>
      <c r="D25" s="693">
        <f>'5. Supply'!K11</f>
        <v>0</v>
      </c>
      <c r="E25" s="693"/>
      <c r="F25" s="399"/>
      <c r="G25" s="694">
        <f>'5. Supply'!K23</f>
        <v>0</v>
      </c>
      <c r="H25" s="694"/>
      <c r="I25" s="399"/>
      <c r="J25" s="695">
        <f>'5. Supply'!K35</f>
        <v>0</v>
      </c>
      <c r="K25" s="695"/>
      <c r="L25" s="413"/>
      <c r="M25" s="696">
        <f>'5. Supply'!K47</f>
        <v>0</v>
      </c>
      <c r="N25" s="696"/>
      <c r="O25" s="413"/>
      <c r="P25" s="682">
        <f>'5. Supply'!K59</f>
        <v>0</v>
      </c>
      <c r="Q25" s="682"/>
      <c r="R25" s="407"/>
      <c r="T25" s="119">
        <f>SUM(D25+G25+J25+M25+P25)</f>
        <v>0</v>
      </c>
      <c r="U25" s="126" t="e">
        <f>AVERAGE(F25,I25,L25,O25,R25)</f>
        <v>#DIV/0!</v>
      </c>
    </row>
    <row r="26" spans="1:21" ht="26.25" customHeight="1" thickBot="1" x14ac:dyDescent="0.25">
      <c r="A26" s="655"/>
      <c r="B26" s="156" t="s">
        <v>124</v>
      </c>
      <c r="C26" s="664"/>
      <c r="D26" s="693">
        <f>SUM(D24-D25)</f>
        <v>0</v>
      </c>
      <c r="E26" s="693"/>
      <c r="F26" s="399"/>
      <c r="G26" s="694">
        <f>SUM(G24-G25)</f>
        <v>12</v>
      </c>
      <c r="H26" s="694"/>
      <c r="I26" s="399"/>
      <c r="J26" s="695">
        <f>SUM(J24-J25)</f>
        <v>0</v>
      </c>
      <c r="K26" s="695"/>
      <c r="L26" s="413"/>
      <c r="M26" s="696">
        <f>SUM(M24-M25)</f>
        <v>0</v>
      </c>
      <c r="N26" s="696"/>
      <c r="O26" s="413"/>
      <c r="P26" s="682">
        <f>SUM(P24-P25)</f>
        <v>0</v>
      </c>
      <c r="Q26" s="682"/>
      <c r="R26" s="407"/>
      <c r="T26" s="119">
        <f>SUM(D26+G26+J26+M26+P26)</f>
        <v>12</v>
      </c>
      <c r="U26" s="126" t="e">
        <f>AVERAGE(F26,I26,L26,O26,R26)</f>
        <v>#DIV/0!</v>
      </c>
    </row>
    <row r="27" spans="1:21" ht="26.25" customHeight="1" thickBot="1" x14ac:dyDescent="0.25">
      <c r="A27" s="656"/>
      <c r="B27" s="381" t="s">
        <v>125</v>
      </c>
      <c r="C27" s="665"/>
      <c r="D27" s="683">
        <f>SUM((D22-(D22*(D11*1.5))+(D26)))</f>
        <v>7.3372689180000012</v>
      </c>
      <c r="E27" s="683"/>
      <c r="F27" s="400"/>
      <c r="G27" s="684">
        <f>SUM((G22-(G22*(G11*1.5))+(G26)))</f>
        <v>108.08835335652499</v>
      </c>
      <c r="H27" s="684"/>
      <c r="I27" s="400"/>
      <c r="J27" s="685">
        <f>SUM((J22-(J22*(J11*1.5))+(J26)))</f>
        <v>79.175691590624993</v>
      </c>
      <c r="K27" s="685"/>
      <c r="L27" s="414"/>
      <c r="M27" s="686">
        <f>SUM((M22-(M22*(M11*1.5))+(M26)))</f>
        <v>44.033168753999995</v>
      </c>
      <c r="N27" s="686"/>
      <c r="O27" s="414"/>
      <c r="P27" s="687">
        <f>SUM((P22-(P22*(P11*1.5))+(P26)))</f>
        <v>221.75271562499998</v>
      </c>
      <c r="Q27" s="687"/>
      <c r="R27" s="411"/>
      <c r="T27" s="387">
        <f>SUM(D27+G27+J27+M27+P27)</f>
        <v>460.38719824415</v>
      </c>
      <c r="U27" s="131" t="e">
        <f>AVERAGE(F27,I27,L27,O27,R27)</f>
        <v>#DIV/0!</v>
      </c>
    </row>
  </sheetData>
  <sheetProtection password="C438" sheet="1" objects="1" scenarios="1"/>
  <mergeCells count="101">
    <mergeCell ref="A24:A27"/>
    <mergeCell ref="D24:E24"/>
    <mergeCell ref="G24:H24"/>
    <mergeCell ref="J24:K24"/>
    <mergeCell ref="M24:N24"/>
    <mergeCell ref="P24:Q24"/>
    <mergeCell ref="D25:E25"/>
    <mergeCell ref="G25:H25"/>
    <mergeCell ref="J25:K25"/>
    <mergeCell ref="M25:N25"/>
    <mergeCell ref="D27:E27"/>
    <mergeCell ref="G27:H27"/>
    <mergeCell ref="J27:K27"/>
    <mergeCell ref="M27:N27"/>
    <mergeCell ref="P27:Q27"/>
    <mergeCell ref="P25:Q25"/>
    <mergeCell ref="D26:E26"/>
    <mergeCell ref="G26:H26"/>
    <mergeCell ref="J26:K26"/>
    <mergeCell ref="M26:N26"/>
    <mergeCell ref="P26:Q26"/>
    <mergeCell ref="P21:Q21"/>
    <mergeCell ref="D22:E22"/>
    <mergeCell ref="G22:H22"/>
    <mergeCell ref="J22:K22"/>
    <mergeCell ref="M22:N22"/>
    <mergeCell ref="P22:Q22"/>
    <mergeCell ref="P19:Q19"/>
    <mergeCell ref="D20:E20"/>
    <mergeCell ref="G20:H20"/>
    <mergeCell ref="J20:K20"/>
    <mergeCell ref="M20:N20"/>
    <mergeCell ref="P20:Q20"/>
    <mergeCell ref="A14:A17"/>
    <mergeCell ref="A19:A22"/>
    <mergeCell ref="D19:E19"/>
    <mergeCell ref="G19:H19"/>
    <mergeCell ref="J19:K19"/>
    <mergeCell ref="M19:N19"/>
    <mergeCell ref="D21:E21"/>
    <mergeCell ref="G21:H21"/>
    <mergeCell ref="J21:K21"/>
    <mergeCell ref="M21:N21"/>
    <mergeCell ref="D16:E16"/>
    <mergeCell ref="G16:H16"/>
    <mergeCell ref="J16:K16"/>
    <mergeCell ref="M16:N16"/>
    <mergeCell ref="J12:K12"/>
    <mergeCell ref="M12:N12"/>
    <mergeCell ref="P12:Q12"/>
    <mergeCell ref="P16:Q16"/>
    <mergeCell ref="D17:E17"/>
    <mergeCell ref="G17:H17"/>
    <mergeCell ref="J17:K17"/>
    <mergeCell ref="M17:N17"/>
    <mergeCell ref="P17:Q17"/>
    <mergeCell ref="D14:E14"/>
    <mergeCell ref="G14:H14"/>
    <mergeCell ref="J14:K14"/>
    <mergeCell ref="M14:N14"/>
    <mergeCell ref="P14:Q14"/>
    <mergeCell ref="D15:E15"/>
    <mergeCell ref="G15:H15"/>
    <mergeCell ref="J15:K15"/>
    <mergeCell ref="M15:N15"/>
    <mergeCell ref="P15:Q15"/>
    <mergeCell ref="A6:A12"/>
    <mergeCell ref="D6:E6"/>
    <mergeCell ref="G6:H6"/>
    <mergeCell ref="J6:K6"/>
    <mergeCell ref="M6:N6"/>
    <mergeCell ref="P6:Q6"/>
    <mergeCell ref="D7:E7"/>
    <mergeCell ref="G7:H7"/>
    <mergeCell ref="C6:C27"/>
    <mergeCell ref="J7:K7"/>
    <mergeCell ref="M7:N7"/>
    <mergeCell ref="P7:Q7"/>
    <mergeCell ref="D8:E8"/>
    <mergeCell ref="G8:H8"/>
    <mergeCell ref="J8:K8"/>
    <mergeCell ref="M8:N8"/>
    <mergeCell ref="P8:Q8"/>
    <mergeCell ref="D11:E11"/>
    <mergeCell ref="G11:H11"/>
    <mergeCell ref="J11:K11"/>
    <mergeCell ref="M11:N11"/>
    <mergeCell ref="P11:Q11"/>
    <mergeCell ref="D12:E12"/>
    <mergeCell ref="G12:H12"/>
    <mergeCell ref="B1:G1"/>
    <mergeCell ref="B3:C3"/>
    <mergeCell ref="D3:R3"/>
    <mergeCell ref="B4:C4"/>
    <mergeCell ref="D4:R4"/>
    <mergeCell ref="B5:C5"/>
    <mergeCell ref="D5:E5"/>
    <mergeCell ref="G5:H5"/>
    <mergeCell ref="J5:K5"/>
    <mergeCell ref="M5:N5"/>
    <mergeCell ref="P5:Q5"/>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sheetPr>
  <dimension ref="A1:F14"/>
  <sheetViews>
    <sheetView view="pageBreakPreview" zoomScale="85" zoomScaleNormal="100" zoomScaleSheetLayoutView="85" workbookViewId="0">
      <selection activeCell="A4" sqref="A4"/>
    </sheetView>
  </sheetViews>
  <sheetFormatPr defaultRowHeight="16.5" x14ac:dyDescent="0.3"/>
  <cols>
    <col min="1" max="6" width="21.125" customWidth="1"/>
  </cols>
  <sheetData>
    <row r="1" spans="1:6" ht="31.5" customHeight="1" thickBot="1" x14ac:dyDescent="0.35">
      <c r="A1" s="700" t="e">
        <f>#REF!</f>
        <v>#REF!</v>
      </c>
      <c r="B1" s="701"/>
      <c r="C1" s="702" t="e">
        <f>#REF!</f>
        <v>#REF!</v>
      </c>
      <c r="D1" s="703"/>
    </row>
    <row r="2" spans="1:6" s="66" customFormat="1" ht="11.25" customHeight="1" thickBot="1" x14ac:dyDescent="0.35"/>
    <row r="3" spans="1:6" ht="30" customHeight="1" thickBot="1" x14ac:dyDescent="0.35">
      <c r="A3" s="697" t="s">
        <v>130</v>
      </c>
      <c r="B3" s="698"/>
      <c r="C3" s="698"/>
      <c r="D3" s="698"/>
      <c r="E3" s="698"/>
      <c r="F3" s="699"/>
    </row>
    <row r="4" spans="1:6" ht="11.25" customHeight="1" thickBot="1" x14ac:dyDescent="0.35"/>
    <row r="5" spans="1:6" ht="58.5" customHeight="1" thickBot="1" x14ac:dyDescent="0.35">
      <c r="A5" s="89" t="s">
        <v>69</v>
      </c>
      <c r="B5" s="89" t="s">
        <v>70</v>
      </c>
      <c r="C5" s="89" t="s">
        <v>65</v>
      </c>
      <c r="D5" s="89" t="s">
        <v>66</v>
      </c>
      <c r="E5" s="89" t="s">
        <v>67</v>
      </c>
      <c r="F5" s="90" t="s">
        <v>68</v>
      </c>
    </row>
    <row r="6" spans="1:6" ht="72" customHeight="1" thickBot="1" x14ac:dyDescent="0.35">
      <c r="A6" s="353" t="s">
        <v>71</v>
      </c>
      <c r="B6" s="354" t="s">
        <v>72</v>
      </c>
      <c r="C6" s="355" t="s">
        <v>74</v>
      </c>
      <c r="D6" s="355" t="s">
        <v>76</v>
      </c>
      <c r="E6" s="355" t="s">
        <v>73</v>
      </c>
      <c r="F6" s="356" t="s">
        <v>75</v>
      </c>
    </row>
    <row r="7" spans="1:6" ht="72" customHeight="1" thickBot="1" x14ac:dyDescent="0.35">
      <c r="A7" s="357"/>
      <c r="B7" s="358"/>
      <c r="C7" s="359"/>
      <c r="D7" s="359"/>
      <c r="E7" s="359"/>
      <c r="F7" s="360"/>
    </row>
    <row r="8" spans="1:6" ht="72" customHeight="1" thickBot="1" x14ac:dyDescent="0.35">
      <c r="A8" s="361"/>
      <c r="B8" s="362"/>
      <c r="C8" s="363"/>
      <c r="D8" s="362"/>
      <c r="E8" s="362"/>
      <c r="F8" s="364"/>
    </row>
    <row r="9" spans="1:6" ht="72" customHeight="1" thickBot="1" x14ac:dyDescent="0.35">
      <c r="A9" s="361"/>
      <c r="B9" s="362"/>
      <c r="C9" s="365"/>
      <c r="D9" s="362"/>
      <c r="E9" s="362"/>
      <c r="F9" s="364"/>
    </row>
    <row r="10" spans="1:6" ht="72" customHeight="1" thickBot="1" x14ac:dyDescent="0.35">
      <c r="A10" s="361"/>
      <c r="B10" s="362"/>
      <c r="C10" s="362"/>
      <c r="D10" s="362"/>
      <c r="E10" s="362"/>
      <c r="F10" s="364"/>
    </row>
    <row r="11" spans="1:6" x14ac:dyDescent="0.3">
      <c r="A11" s="66"/>
      <c r="B11" s="66"/>
      <c r="C11" s="66"/>
      <c r="D11" s="66"/>
      <c r="E11" s="66"/>
      <c r="F11" s="66"/>
    </row>
    <row r="12" spans="1:6" x14ac:dyDescent="0.3">
      <c r="A12" s="225" t="s">
        <v>103</v>
      </c>
      <c r="B12" s="225"/>
      <c r="C12" s="225"/>
      <c r="D12" s="225"/>
      <c r="E12" s="225"/>
      <c r="F12" s="226"/>
    </row>
    <row r="13" spans="1:6" x14ac:dyDescent="0.3">
      <c r="A13" s="66"/>
      <c r="B13" s="66"/>
      <c r="C13" s="66"/>
      <c r="D13" s="66"/>
      <c r="E13" s="66"/>
      <c r="F13" s="66"/>
    </row>
    <row r="14" spans="1:6" x14ac:dyDescent="0.3">
      <c r="A14" s="66"/>
      <c r="B14" s="66"/>
      <c r="C14" s="66"/>
      <c r="D14" s="66"/>
      <c r="E14" s="66"/>
      <c r="F14" s="66"/>
    </row>
  </sheetData>
  <mergeCells count="3">
    <mergeCell ref="A3:F3"/>
    <mergeCell ref="A1:B1"/>
    <mergeCell ref="C1:D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1. Instructions</vt:lpstr>
      <vt:lpstr>2. Current Resource</vt:lpstr>
      <vt:lpstr>3. Analysis</vt:lpstr>
      <vt:lpstr>4. Attrition</vt:lpstr>
      <vt:lpstr>5. Supply</vt:lpstr>
      <vt:lpstr>6. Demand</vt:lpstr>
      <vt:lpstr>7. Training</vt:lpstr>
      <vt:lpstr>8. Future Resource</vt:lpstr>
      <vt:lpstr>9. Action Plan</vt:lpstr>
      <vt:lpstr>Next steps</vt:lpstr>
      <vt:lpstr>hide this sheet</vt:lpstr>
      <vt:lpstr>Concern1</vt:lpstr>
      <vt:lpstr>concern2</vt:lpstr>
      <vt:lpstr>Concern21</vt:lpstr>
      <vt:lpstr>Concern22</vt:lpstr>
      <vt:lpstr>Concern23</vt:lpstr>
      <vt:lpstr>Concern24</vt:lpstr>
      <vt:lpstr>Concern3</vt:lpstr>
      <vt:lpstr>Concern4</vt:lpstr>
      <vt:lpstr>IMPORTANCE</vt:lpstr>
      <vt:lpstr>'1. Instructions'!Print_Area</vt:lpstr>
      <vt:lpstr>'2. Current Resource'!Print_Area</vt:lpstr>
      <vt:lpstr>'3. Analysis'!Print_Area</vt:lpstr>
      <vt:lpstr>'4. Attrition'!Print_Area</vt:lpstr>
      <vt:lpstr>'5. Supply'!Print_Area</vt:lpstr>
      <vt:lpstr>'6. Demand'!Print_Area</vt:lpstr>
      <vt:lpstr>'7. Training'!Print_Area</vt:lpstr>
      <vt:lpstr>'9. Action Plan'!Print_Area</vt:lpstr>
      <vt:lpstr>URGENCY</vt:lpstr>
      <vt:lpstr>YESNO</vt:lpstr>
    </vt:vector>
  </TitlesOfParts>
  <Company>Oxfordshire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Cicely.Groom@hertfordshire.gov.uk</dc:creator>
  <cp:lastModifiedBy>Ciara Owen</cp:lastModifiedBy>
  <cp:lastPrinted>2015-07-21T10:05:42Z</cp:lastPrinted>
  <dcterms:created xsi:type="dcterms:W3CDTF">2014-07-10T13:29:16Z</dcterms:created>
  <dcterms:modified xsi:type="dcterms:W3CDTF">2015-09-30T10:57:08Z</dcterms:modified>
</cp:coreProperties>
</file>